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87" activeTab="8"/>
  </bookViews>
  <sheets>
    <sheet name="封面" sheetId="8" r:id="rId1"/>
    <sheet name="目录" sheetId="9" r:id="rId2"/>
    <sheet name="表一" sheetId="12" r:id="rId3"/>
    <sheet name="表二" sheetId="54" r:id="rId4"/>
    <sheet name="表三" sheetId="18" r:id="rId5"/>
    <sheet name="表四" sheetId="58" r:id="rId6"/>
    <sheet name="表五" sheetId="59" r:id="rId7"/>
    <sheet name="表八" sheetId="57" r:id="rId8"/>
    <sheet name="表九" sheetId="11" r:id="rId9"/>
    <sheet name="表十" sheetId="60" r:id="rId10"/>
  </sheets>
  <externalReferences>
    <externalReference r:id="rId12"/>
    <externalReference r:id="rId13"/>
  </externalReferences>
  <definedNames>
    <definedName name="地区名称">封面!$B$2:$B$6</definedName>
    <definedName name="地区名称" localSheetId="1">目录!#REF!</definedName>
    <definedName name="_xlnm._FilterDatabase" localSheetId="2" hidden="1">表一!$A$5:$G$33</definedName>
    <definedName name="_xlnm.Print_Titles" localSheetId="2">表一!$2:$5</definedName>
    <definedName name="_xlnm._FilterDatabase" localSheetId="3" hidden="1">表二!$A$4:$G$1278</definedName>
    <definedName name="_xlnm.Print_Titles" localSheetId="3">表二!$2:$5</definedName>
    <definedName name="地区名称" localSheetId="3">[1]封面!$B$2:$B$6</definedName>
    <definedName name="_xlnm._FilterDatabase" localSheetId="4" hidden="1">表三!$B$5:$N$103</definedName>
    <definedName name="_xlnm.Print_Area" localSheetId="4">表三!$B$1:$N$105</definedName>
    <definedName name="_xlnm.Print_Titles" localSheetId="4">表三!$2:$6</definedName>
    <definedName name="_xlnm._FilterDatabase" localSheetId="5" hidden="1">表四!$A$4:$K$211</definedName>
    <definedName name="_xlnm.Print_Titles" localSheetId="5">表四!$1:$5</definedName>
    <definedName name="地区名称" localSheetId="5">[2]封面!$B$2:$B$6</definedName>
    <definedName name="_xlnm.Print_Titles" localSheetId="6">表五!$B:$B,表五!$1:$4</definedName>
    <definedName name="地区名称" localSheetId="6">[2]封面!$B$2:$B$6</definedName>
    <definedName name="_xlnm._FilterDatabase" localSheetId="8" hidden="1">表九!$A$4:$N$260</definedName>
    <definedName name="_xlnm.Print_Titles" localSheetId="8">表九!$2:$6</definedName>
    <definedName name="_xlnm._FilterDatabase" localSheetId="9" hidden="1">表十!$A$5:$J$5</definedName>
    <definedName name="_xlnm.Print_Titles" localSheetId="9">表十!$1:$5</definedName>
    <definedName name="地区名称" localSheetId="9">[2]封面!$B$2:$B$6</definedName>
  </definedNames>
  <calcPr calcId="144525" iterate="1" iterateCount="100" iterateDelta="0.001"/>
</workbook>
</file>

<file path=xl/sharedStrings.xml><?xml version="1.0" encoding="utf-8"?>
<sst xmlns="http://schemas.openxmlformats.org/spreadsheetml/2006/main" count="4181" uniqueCount="3198">
  <si>
    <t xml:space="preserve"> </t>
  </si>
  <si>
    <t>地区名称</t>
  </si>
  <si>
    <t>北京市</t>
  </si>
  <si>
    <t>2023年地方财政预算表</t>
  </si>
  <si>
    <t>天津市</t>
  </si>
  <si>
    <t>河北省</t>
  </si>
  <si>
    <t>山西省</t>
  </si>
  <si>
    <t>内蒙古自治区</t>
  </si>
  <si>
    <t>目  录</t>
  </si>
  <si>
    <t xml:space="preserve">            表一 2023年一般公共预算收入表</t>
  </si>
  <si>
    <t xml:space="preserve">            表二 2023年一般公共预算支出表</t>
  </si>
  <si>
    <t xml:space="preserve">            表三 2023年一般公共预算收支平衡表</t>
  </si>
  <si>
    <t xml:space="preserve">            表四 2023年一般公共预算支出资金来源表</t>
  </si>
  <si>
    <t xml:space="preserve">            表五 2023年一般公共预算支出经济分类表</t>
  </si>
  <si>
    <t xml:space="preserve">            表八 2023年一般公共预算支出“三公”经费预算表</t>
  </si>
  <si>
    <t xml:space="preserve">            表九 2023年政府性基金预算收支表</t>
  </si>
  <si>
    <t xml:space="preserve">            表十 2023年政府性基金预算支出资金来源表</t>
  </si>
  <si>
    <t>表一</t>
  </si>
  <si>
    <t>2023年一般公共预算收入表</t>
  </si>
  <si>
    <t>单位：万元</t>
  </si>
  <si>
    <t>项目</t>
  </si>
  <si>
    <t>上年预算数</t>
  </si>
  <si>
    <t>上年执行数</t>
  </si>
  <si>
    <t>预算数</t>
  </si>
  <si>
    <t>代码</t>
  </si>
  <si>
    <t>名称</t>
  </si>
  <si>
    <t>金额</t>
  </si>
  <si>
    <t>为上年预算数的%</t>
  </si>
  <si>
    <t>为上年执行数的%</t>
  </si>
  <si>
    <t>101</t>
  </si>
  <si>
    <t xml:space="preserve">  税收收入</t>
  </si>
  <si>
    <t>10101</t>
  </si>
  <si>
    <t xml:space="preserve">    增值税</t>
  </si>
  <si>
    <t>10104</t>
  </si>
  <si>
    <t xml:space="preserve">    企业所得税</t>
  </si>
  <si>
    <t>10105</t>
  </si>
  <si>
    <t xml:space="preserve">    企业所得税退税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</si>
  <si>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</si>
  <si>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</si>
  <si>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</si>
  <si>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</si>
  <si>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</si>
  <si>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</si>
  <si>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</si>
  <si>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</si>
  <si>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</si>
  <si>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</si>
  <si>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</si>
  <si>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</si>
  <si>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</si>
  <si>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</si>
  <si>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</si>
  <si>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</si>
  <si>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</si>
  <si>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</si>
  <si>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</si>
  <si>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</si>
  <si>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</si>
  <si>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</si>
  <si>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</si>
  <si>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</si>
  <si>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</si>
  <si>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</si>
  <si>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</si>
  <si>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 xml:space="preserve">  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</si>
  <si>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</si>
  <si>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</si>
  <si>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</si>
  <si>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</si>
  <si>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</si>
  <si>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</si>
  <si>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</si>
  <si>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</si>
  <si>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</si>
  <si>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</si>
  <si>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</si>
  <si>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</si>
  <si>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</si>
  <si>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</si>
  <si>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</si>
  <si>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</si>
  <si>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收入总计</t>
  </si>
  <si>
    <t>表二</t>
  </si>
  <si>
    <t>2023年一般公共预算支出表</t>
  </si>
  <si>
    <t>201</t>
  </si>
  <si>
    <t xml:space="preserve">  一般公共服务</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</si>
  <si>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</si>
  <si>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</si>
  <si>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</si>
  <si>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</si>
  <si>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</si>
  <si>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</si>
  <si>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</si>
  <si>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</si>
  <si>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</si>
  <si>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</si>
  <si>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</si>
  <si>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</si>
  <si>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</si>
  <si>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</si>
  <si>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</si>
  <si>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</si>
  <si>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</si>
  <si>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</si>
  <si>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</si>
  <si>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</si>
  <si>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</si>
  <si>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</si>
  <si>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</si>
  <si>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</si>
  <si>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</si>
  <si>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</si>
  <si>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</si>
  <si>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</si>
  <si>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</si>
  <si>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</si>
  <si>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</si>
  <si>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</si>
  <si>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</si>
  <si>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</si>
  <si>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</si>
  <si>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</si>
  <si>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</si>
  <si>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</si>
  <si>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</si>
  <si>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</si>
  <si>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</si>
  <si>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</si>
  <si>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</si>
  <si>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</si>
  <si>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</si>
  <si>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</si>
  <si>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</si>
  <si>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</si>
  <si>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</si>
  <si>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</si>
  <si>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</si>
  <si>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</si>
  <si>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</si>
  <si>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</si>
  <si>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</si>
  <si>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</si>
  <si>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</si>
  <si>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</si>
  <si>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</si>
  <si>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</si>
  <si>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</si>
  <si>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</si>
  <si>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</si>
  <si>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</si>
  <si>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</si>
  <si>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</si>
  <si>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</si>
  <si>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</si>
  <si>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</si>
  <si>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</si>
  <si>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</si>
  <si>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</si>
  <si>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</si>
  <si>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</si>
  <si>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</si>
  <si>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</si>
  <si>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</si>
  <si>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</si>
  <si>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</si>
  <si>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</si>
  <si>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</si>
  <si>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</si>
  <si>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</si>
  <si>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</si>
  <si>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</si>
  <si>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</si>
  <si>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</si>
  <si>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</si>
  <si>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</si>
  <si>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</si>
  <si>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</si>
  <si>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</si>
  <si>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</si>
  <si>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</si>
  <si>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</si>
  <si>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</si>
  <si>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</si>
  <si>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</si>
  <si>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</si>
  <si>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</si>
  <si>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</si>
  <si>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</si>
  <si>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</si>
  <si>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</si>
  <si>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</si>
  <si>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</si>
  <si>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</si>
  <si>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</si>
  <si>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</si>
  <si>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</si>
  <si>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</si>
  <si>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</si>
  <si>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</si>
  <si>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</si>
  <si>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</si>
  <si>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2010709</t>
  </si>
  <si>
    <t>2010710</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</si>
  <si>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</si>
  <si>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</si>
  <si>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</si>
  <si>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</si>
  <si>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</si>
  <si>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</si>
  <si>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</si>
  <si>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</si>
  <si>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</si>
  <si>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</si>
  <si>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</si>
  <si>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</si>
  <si>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</si>
  <si>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</si>
  <si>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</si>
  <si>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</si>
  <si>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</si>
  <si>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</si>
  <si>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</si>
  <si>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</si>
  <si>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</si>
  <si>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</si>
  <si>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</si>
  <si>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</si>
  <si>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</si>
  <si>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</si>
  <si>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</si>
  <si>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</si>
  <si>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</si>
  <si>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</si>
  <si>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</si>
  <si>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</si>
  <si>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</si>
  <si>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</si>
  <si>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</si>
  <si>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</si>
  <si>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</si>
  <si>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</si>
  <si>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</si>
  <si>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</si>
  <si>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</si>
  <si>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</si>
  <si>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</si>
  <si>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</si>
  <si>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</si>
  <si>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</si>
  <si>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</si>
  <si>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</si>
  <si>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</si>
  <si>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</si>
  <si>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</si>
  <si>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</si>
  <si>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</si>
  <si>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</si>
  <si>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</si>
  <si>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</si>
  <si>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</si>
  <si>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</si>
  <si>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</si>
  <si>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</si>
  <si>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</si>
  <si>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</si>
  <si>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</si>
  <si>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</si>
  <si>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</si>
  <si>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</si>
  <si>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</si>
  <si>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</si>
  <si>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</si>
  <si>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</si>
  <si>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</si>
  <si>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</si>
  <si>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</si>
  <si>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</si>
  <si>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</si>
  <si>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</si>
  <si>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</si>
  <si>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</si>
  <si>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知识产权战略和规划</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</si>
  <si>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</si>
  <si>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</si>
  <si>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</si>
  <si>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</si>
  <si>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</si>
  <si>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</si>
  <si>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</si>
  <si>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</si>
  <si>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</si>
  <si>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</si>
  <si>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</si>
  <si>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</si>
  <si>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</si>
  <si>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</si>
  <si>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</si>
  <si>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</si>
  <si>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</si>
  <si>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</si>
  <si>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</si>
  <si>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</si>
  <si>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</si>
  <si>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</si>
  <si>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</si>
  <si>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</si>
  <si>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</si>
  <si>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</si>
  <si>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</si>
  <si>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</si>
  <si>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</si>
  <si>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</si>
  <si>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</si>
  <si>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</si>
  <si>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</si>
  <si>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</si>
  <si>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</si>
  <si>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</si>
  <si>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</si>
  <si>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</si>
  <si>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</si>
  <si>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</si>
  <si>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</si>
  <si>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</si>
  <si>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</si>
  <si>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</si>
  <si>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</si>
  <si>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</si>
  <si>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</si>
  <si>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</si>
  <si>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</si>
  <si>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</si>
  <si>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</si>
  <si>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</si>
  <si>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</si>
  <si>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</si>
  <si>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</si>
  <si>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</si>
  <si>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2012906</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</si>
  <si>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</si>
  <si>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</si>
  <si>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</si>
  <si>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</si>
  <si>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</si>
  <si>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</si>
  <si>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</si>
  <si>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</si>
  <si>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</si>
  <si>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</si>
  <si>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</si>
  <si>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</si>
  <si>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</si>
  <si>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</si>
  <si>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</si>
  <si>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</si>
  <si>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</si>
  <si>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</si>
  <si>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</si>
  <si>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</si>
  <si>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</si>
  <si>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</si>
  <si>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</si>
  <si>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</si>
  <si>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</si>
  <si>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</si>
  <si>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</si>
  <si>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</si>
  <si>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</si>
  <si>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</si>
  <si>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</si>
  <si>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</si>
  <si>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</si>
  <si>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</si>
  <si>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</si>
  <si>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</si>
  <si>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</si>
  <si>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</si>
  <si>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</si>
  <si>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</si>
  <si>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</si>
  <si>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</si>
  <si>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</si>
  <si>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</si>
  <si>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</si>
  <si>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</si>
  <si>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</si>
  <si>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</si>
  <si>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</si>
  <si>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</si>
  <si>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</si>
  <si>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</si>
  <si>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</si>
  <si>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</si>
  <si>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</si>
  <si>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</si>
  <si>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</si>
  <si>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</si>
  <si>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</si>
  <si>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</si>
  <si>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</si>
  <si>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</si>
  <si>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</si>
  <si>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</si>
  <si>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</si>
  <si>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</si>
  <si>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</si>
  <si>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</si>
  <si>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</si>
  <si>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</si>
  <si>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</si>
  <si>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</si>
  <si>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</si>
  <si>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</si>
  <si>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</si>
  <si>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</si>
  <si>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</si>
  <si>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</si>
  <si>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</si>
  <si>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</si>
  <si>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</si>
  <si>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</si>
  <si>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</si>
  <si>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</si>
  <si>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</si>
  <si>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</si>
  <si>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</si>
  <si>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</si>
  <si>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</si>
  <si>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</si>
  <si>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</si>
  <si>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</si>
  <si>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</si>
  <si>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</si>
  <si>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</si>
  <si>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</si>
  <si>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</si>
  <si>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</si>
  <si>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</si>
  <si>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</si>
  <si>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</si>
  <si>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</si>
  <si>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</si>
  <si>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202</t>
  </si>
  <si>
    <t xml:space="preserve">  外交支出</t>
  </si>
  <si>
    <t>20205</t>
  </si>
  <si>
    <t xml:space="preserve">    对外合作与交流</t>
  </si>
  <si>
    <t>2020503</t>
  </si>
  <si>
    <t xml:space="preserve">      在华国际会议</t>
  </si>
  <si>
    <t>2020504</t>
  </si>
  <si>
    <t xml:space="preserve">      国际交流活动</t>
  </si>
  <si>
    <t>2020505</t>
  </si>
  <si>
    <t xml:space="preserve">      对外合作活动</t>
  </si>
  <si>
    <t>2020599</t>
  </si>
  <si>
    <t xml:space="preserve">      其他对外合作与交流支出</t>
  </si>
  <si>
    <t>20206</t>
  </si>
  <si>
    <t xml:space="preserve">    对外宣传</t>
  </si>
  <si>
    <t>2020601</t>
  </si>
  <si>
    <t xml:space="preserve">      对外宣传</t>
  </si>
  <si>
    <t>20299</t>
  </si>
  <si>
    <t xml:space="preserve">    其他外交支出</t>
  </si>
  <si>
    <t>2029999</t>
  </si>
  <si>
    <t xml:space="preserve">      其他外交支出</t>
  </si>
  <si>
    <t>203</t>
  </si>
  <si>
    <t xml:space="preserve">  国防支出</t>
  </si>
  <si>
    <t>20301</t>
  </si>
  <si>
    <t xml:space="preserve">    军费</t>
  </si>
  <si>
    <t>2030101</t>
  </si>
  <si>
    <t xml:space="preserve">      现役部队</t>
  </si>
  <si>
    <t>2030102</t>
  </si>
  <si>
    <t xml:space="preserve">      预备役部队</t>
  </si>
  <si>
    <t>2030199</t>
  </si>
  <si>
    <t xml:space="preserve">      其他军费支出</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</si>
  <si>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</si>
  <si>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</si>
  <si>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</si>
  <si>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</si>
  <si>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</si>
  <si>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</si>
  <si>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</si>
  <si>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</si>
  <si>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</si>
  <si>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</si>
  <si>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</si>
  <si>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</si>
  <si>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</si>
  <si>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</si>
  <si>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</si>
  <si>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</si>
  <si>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</si>
  <si>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</si>
  <si>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</si>
  <si>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</si>
  <si>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</si>
  <si>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</si>
  <si>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</si>
  <si>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</si>
  <si>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</si>
  <si>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</si>
  <si>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</si>
  <si>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</si>
  <si>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204</t>
  </si>
  <si>
    <t xml:space="preserve">  公共安全支出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</si>
  <si>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</si>
  <si>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</si>
  <si>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</si>
  <si>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</si>
  <si>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</si>
  <si>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</si>
  <si>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</si>
  <si>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</si>
  <si>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</si>
  <si>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</si>
  <si>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</si>
  <si>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</si>
  <si>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</si>
  <si>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</si>
  <si>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</si>
  <si>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</si>
  <si>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</si>
  <si>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</si>
  <si>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</si>
  <si>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</si>
  <si>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</si>
  <si>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</si>
  <si>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</si>
  <si>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</si>
  <si>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</si>
  <si>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</si>
  <si>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</si>
  <si>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</si>
  <si>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</si>
  <si>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</si>
  <si>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</si>
  <si>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</si>
  <si>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</si>
  <si>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</si>
  <si>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</si>
  <si>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</si>
  <si>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</si>
  <si>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</si>
  <si>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</si>
  <si>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</si>
  <si>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</si>
  <si>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检查监督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</si>
  <si>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</si>
  <si>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</si>
  <si>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</si>
  <si>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</si>
  <si>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</si>
  <si>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</si>
  <si>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</si>
  <si>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</si>
  <si>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</si>
  <si>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</si>
  <si>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</si>
  <si>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</si>
  <si>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</si>
  <si>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</si>
  <si>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</si>
  <si>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</si>
  <si>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</si>
  <si>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</si>
  <si>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</si>
  <si>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</si>
  <si>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</si>
  <si>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</si>
  <si>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</si>
  <si>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</si>
  <si>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</si>
  <si>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</si>
  <si>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</si>
  <si>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</si>
  <si>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</si>
  <si>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</si>
  <si>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</si>
  <si>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</si>
  <si>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2040610</t>
  </si>
  <si>
    <t xml:space="preserve">      社区矫正</t>
  </si>
  <si>
    <t>2040612</t>
  </si>
  <si>
    <t xml:space="preserve">      法治建设</t>
  </si>
  <si>
    <t>2040613</t>
  </si>
  <si>
    <t>2040650</t>
  </si>
  <si>
    <t>2040699</t>
  </si>
  <si>
    <t xml:space="preserve">      其他司法支出</t>
  </si>
  <si>
    <t>20407</t>
  </si>
  <si>
    <t xml:space="preserve">    监狱</t>
  </si>
  <si>
    <t>2040701</t>
  </si>
  <si>
    <t>2040702</t>
  </si>
  <si>
    <t>2040703</t>
  </si>
  <si>
    <t>2040704</t>
  </si>
  <si>
    <t xml:space="preserve">      罪犯生活及医疗卫生</t>
  </si>
  <si>
    <t>2040705</t>
  </si>
  <si>
    <t xml:space="preserve">      监狱业务及罪犯改造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</si>
  <si>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</si>
  <si>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</si>
  <si>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</si>
  <si>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</si>
  <si>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</si>
  <si>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</si>
  <si>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</si>
  <si>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</si>
  <si>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</si>
  <si>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</si>
  <si>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</si>
  <si>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</si>
  <si>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</si>
  <si>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</si>
  <si>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</si>
  <si>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</si>
  <si>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</si>
  <si>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</si>
  <si>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</si>
  <si>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</si>
  <si>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</si>
  <si>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</si>
  <si>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</si>
  <si>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</si>
  <si>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</si>
  <si>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</si>
  <si>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</si>
  <si>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</si>
  <si>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</si>
  <si>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</si>
  <si>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</si>
  <si>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</si>
  <si>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</si>
  <si>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</si>
  <si>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</si>
  <si>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</si>
  <si>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</si>
  <si>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</si>
  <si>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</si>
  <si>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</si>
  <si>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</si>
  <si>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</si>
  <si>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</si>
  <si>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</si>
  <si>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2049902</t>
  </si>
  <si>
    <t xml:space="preserve">      国家司法救助支出</t>
  </si>
  <si>
    <t>2049999</t>
  </si>
  <si>
    <t xml:space="preserve">      其他公共安全支出</t>
  </si>
  <si>
    <t>205</t>
  </si>
  <si>
    <t xml:space="preserve">  教育支出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</si>
  <si>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</si>
  <si>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</si>
  <si>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</si>
  <si>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</si>
  <si>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</si>
  <si>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</si>
  <si>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</si>
  <si>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</si>
  <si>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</si>
  <si>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</si>
  <si>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</si>
  <si>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</si>
  <si>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</si>
  <si>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</si>
  <si>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</si>
  <si>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</si>
  <si>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</si>
  <si>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</si>
  <si>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</si>
  <si>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</si>
  <si>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</si>
  <si>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</si>
  <si>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</si>
  <si>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</si>
  <si>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</si>
  <si>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</si>
  <si>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</si>
  <si>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</si>
  <si>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</si>
  <si>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</si>
  <si>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</si>
  <si>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</si>
  <si>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</si>
  <si>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</si>
  <si>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</si>
  <si>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</si>
  <si>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</si>
  <si>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</si>
  <si>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</si>
  <si>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</si>
  <si>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</si>
  <si>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</si>
  <si>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</si>
  <si>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</si>
  <si>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</si>
  <si>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</si>
  <si>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</si>
  <si>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</si>
  <si>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</si>
  <si>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</si>
  <si>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</si>
  <si>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</si>
  <si>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</si>
  <si>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</si>
  <si>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</si>
  <si>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</si>
  <si>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</si>
  <si>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</si>
  <si>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</si>
  <si>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</si>
  <si>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</si>
  <si>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</si>
  <si>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</si>
  <si>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</si>
  <si>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</si>
  <si>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</si>
  <si>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</si>
  <si>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</si>
  <si>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</si>
  <si>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</si>
  <si>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</si>
  <si>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</si>
  <si>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</si>
  <si>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</si>
  <si>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</si>
  <si>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</si>
  <si>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</si>
  <si>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</si>
  <si>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</si>
  <si>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</si>
  <si>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</si>
  <si>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</si>
  <si>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</si>
  <si>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</si>
  <si>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</si>
  <si>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</si>
  <si>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</si>
  <si>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</si>
  <si>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</si>
  <si>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</si>
  <si>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</si>
  <si>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</si>
  <si>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</si>
  <si>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</si>
  <si>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</si>
  <si>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</si>
  <si>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</si>
  <si>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2059999</t>
  </si>
  <si>
    <t xml:space="preserve">      其他教育支出</t>
  </si>
  <si>
    <t>206</t>
  </si>
  <si>
    <t xml:space="preserve">  科学技术支出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</si>
  <si>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</si>
  <si>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</si>
  <si>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</si>
  <si>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</si>
  <si>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</si>
  <si>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</si>
  <si>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</si>
  <si>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</si>
  <si>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</si>
  <si>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</si>
  <si>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</si>
  <si>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</si>
  <si>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</si>
  <si>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</si>
  <si>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实验室及相关设施</t>
  </si>
  <si>
    <t>2060205</t>
  </si>
  <si>
    <t xml:space="preserve">      重大科学工程</t>
  </si>
  <si>
    <t>2060206</t>
  </si>
  <si>
    <t xml:space="preserve">      专项基础科研</t>
  </si>
  <si>
    <t>2060207</t>
  </si>
  <si>
    <t xml:space="preserve">      专项技术基础</t>
  </si>
  <si>
    <t>2060208</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</si>
  <si>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</si>
  <si>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</si>
  <si>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</si>
  <si>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</si>
  <si>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</si>
  <si>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</si>
  <si>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</si>
  <si>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</si>
  <si>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</si>
  <si>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</si>
  <si>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</si>
  <si>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</si>
  <si>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</si>
  <si>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</si>
  <si>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</si>
  <si>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</si>
  <si>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</si>
  <si>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</si>
  <si>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</si>
  <si>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2060405</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</si>
  <si>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</si>
  <si>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</si>
  <si>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</si>
  <si>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</si>
  <si>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</si>
  <si>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</si>
  <si>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</si>
  <si>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</si>
  <si>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</si>
  <si>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</si>
  <si>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</si>
  <si>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</si>
  <si>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</si>
  <si>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</si>
  <si>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</si>
  <si>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</si>
  <si>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</si>
  <si>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</si>
  <si>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</si>
  <si>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</si>
  <si>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</si>
  <si>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</si>
  <si>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</si>
  <si>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</si>
  <si>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</si>
  <si>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</si>
  <si>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</si>
  <si>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</si>
  <si>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</si>
  <si>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</si>
  <si>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</si>
  <si>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</si>
  <si>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</si>
  <si>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</si>
  <si>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</si>
  <si>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</si>
  <si>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</si>
  <si>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</si>
  <si>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</si>
  <si>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</si>
  <si>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</si>
  <si>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</si>
  <si>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</si>
  <si>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</si>
  <si>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</si>
  <si>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</si>
  <si>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</si>
  <si>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</si>
  <si>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</si>
  <si>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</si>
  <si>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</si>
  <si>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</si>
  <si>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</si>
  <si>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</si>
  <si>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</si>
  <si>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</si>
  <si>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</si>
  <si>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</si>
  <si>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</si>
  <si>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</si>
  <si>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</si>
  <si>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t>
  </si>
  <si>
    <t xml:space="preserve">  文化旅游体育与传媒支出</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</si>
  <si>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</si>
  <si>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</si>
  <si>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</si>
  <si>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</si>
  <si>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</si>
  <si>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</si>
  <si>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</si>
  <si>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</si>
  <si>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</si>
  <si>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</si>
  <si>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</si>
  <si>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</si>
  <si>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</si>
  <si>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</si>
  <si>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</si>
  <si>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</si>
  <si>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</si>
  <si>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</si>
  <si>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</si>
  <si>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</si>
  <si>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</si>
  <si>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</si>
  <si>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</si>
  <si>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</si>
  <si>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</si>
  <si>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</si>
  <si>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</si>
  <si>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</si>
  <si>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</si>
  <si>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</si>
  <si>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</si>
  <si>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</si>
  <si>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</si>
  <si>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</si>
  <si>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</si>
  <si>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</si>
  <si>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</si>
  <si>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</si>
  <si>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</si>
  <si>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</si>
  <si>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</si>
  <si>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</si>
  <si>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</si>
  <si>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</si>
  <si>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</si>
  <si>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</si>
  <si>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</si>
  <si>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</si>
  <si>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</si>
  <si>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</si>
  <si>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</si>
  <si>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</si>
  <si>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</si>
  <si>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</si>
  <si>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</si>
  <si>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</si>
  <si>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</si>
  <si>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</si>
  <si>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</si>
  <si>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</si>
  <si>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</si>
  <si>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</si>
  <si>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</si>
  <si>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</si>
  <si>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</si>
  <si>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</si>
  <si>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</si>
  <si>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</si>
  <si>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</si>
  <si>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</si>
  <si>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</si>
  <si>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</si>
  <si>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</si>
  <si>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</si>
  <si>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</si>
  <si>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</si>
  <si>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</si>
  <si>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</si>
  <si>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</si>
  <si>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</si>
  <si>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</si>
  <si>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</si>
  <si>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</si>
  <si>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</si>
  <si>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</si>
  <si>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</si>
  <si>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</si>
  <si>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</si>
  <si>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</si>
  <si>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</si>
  <si>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</si>
  <si>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</si>
  <si>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</si>
  <si>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</si>
  <si>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</si>
  <si>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</si>
  <si>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</si>
  <si>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</si>
  <si>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</si>
  <si>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</si>
  <si>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</si>
  <si>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</si>
  <si>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</si>
  <si>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</si>
  <si>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</si>
  <si>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</si>
  <si>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</si>
  <si>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</si>
  <si>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</si>
  <si>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</si>
  <si>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</si>
  <si>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</si>
  <si>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</si>
  <si>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</si>
  <si>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</si>
  <si>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</si>
  <si>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</si>
  <si>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</si>
  <si>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</si>
  <si>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</si>
  <si>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</si>
  <si>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</si>
  <si>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</si>
  <si>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</si>
  <si>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</si>
  <si>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</si>
  <si>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</si>
  <si>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</si>
  <si>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</si>
  <si>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</si>
  <si>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</si>
  <si>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</si>
  <si>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</si>
  <si>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</si>
  <si>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</si>
  <si>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</si>
  <si>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</si>
  <si>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</si>
  <si>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</si>
  <si>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</si>
  <si>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</si>
  <si>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</si>
  <si>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</si>
  <si>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</si>
  <si>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</si>
  <si>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</si>
  <si>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</si>
  <si>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</si>
  <si>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</si>
  <si>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</si>
  <si>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</si>
  <si>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</si>
  <si>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</si>
  <si>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</si>
  <si>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</si>
  <si>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</si>
  <si>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</si>
  <si>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</si>
  <si>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</si>
  <si>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</si>
  <si>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</si>
  <si>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</si>
  <si>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</si>
  <si>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</si>
  <si>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</si>
  <si>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</si>
  <si>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</si>
  <si>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</si>
  <si>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</si>
  <si>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</si>
  <si>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</si>
  <si>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</si>
  <si>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</si>
  <si>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</si>
  <si>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</si>
  <si>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</si>
  <si>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</si>
  <si>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</si>
  <si>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</si>
  <si>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</si>
  <si>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</si>
  <si>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</si>
  <si>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</si>
  <si>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</si>
  <si>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</si>
  <si>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</si>
  <si>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</si>
  <si>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</si>
  <si>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</si>
  <si>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</si>
  <si>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</si>
  <si>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</si>
  <si>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</si>
  <si>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</si>
  <si>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</si>
  <si>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</si>
  <si>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</si>
  <si>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</si>
  <si>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</si>
  <si>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</si>
  <si>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</si>
  <si>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</si>
  <si>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</si>
  <si>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</si>
  <si>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</si>
  <si>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</si>
  <si>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</si>
  <si>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2080807</t>
  </si>
  <si>
    <t xml:space="preserve">      光荣院</t>
  </si>
  <si>
    <t>2080808</t>
  </si>
  <si>
    <t xml:space="preserve">      烈士纪念设施管理维护</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</si>
  <si>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</si>
  <si>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</si>
  <si>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</si>
  <si>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</si>
  <si>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</si>
  <si>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</si>
  <si>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</si>
  <si>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</si>
  <si>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</si>
  <si>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</si>
  <si>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</si>
  <si>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</si>
  <si>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</si>
  <si>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</si>
  <si>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</si>
  <si>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</si>
  <si>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</si>
  <si>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</si>
  <si>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</si>
  <si>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</si>
  <si>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</si>
  <si>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</si>
  <si>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</si>
  <si>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</si>
  <si>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</si>
  <si>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</si>
  <si>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</si>
  <si>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</si>
  <si>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</si>
  <si>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</si>
  <si>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</si>
  <si>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</si>
  <si>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</si>
  <si>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</si>
  <si>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</si>
  <si>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</si>
  <si>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</si>
  <si>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</si>
  <si>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</si>
  <si>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</si>
  <si>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</si>
  <si>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</si>
  <si>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</si>
  <si>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</si>
  <si>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</si>
  <si>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</si>
  <si>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</si>
  <si>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</si>
  <si>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</si>
  <si>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</si>
  <si>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</si>
  <si>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</si>
  <si>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2081650</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</si>
  <si>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</si>
  <si>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</si>
  <si>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</si>
  <si>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</si>
  <si>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</si>
  <si>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</si>
  <si>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</si>
  <si>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</si>
  <si>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</si>
  <si>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</si>
  <si>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</si>
  <si>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</si>
  <si>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</si>
  <si>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</si>
  <si>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</si>
  <si>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</si>
  <si>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</si>
  <si>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</si>
  <si>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</si>
  <si>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</si>
  <si>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</si>
  <si>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</si>
  <si>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</si>
  <si>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</si>
  <si>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</si>
  <si>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</si>
  <si>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</si>
  <si>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</si>
  <si>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</si>
  <si>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</si>
  <si>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</si>
  <si>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</si>
  <si>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</si>
  <si>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</si>
  <si>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</si>
  <si>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</si>
  <si>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</si>
  <si>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</si>
  <si>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</si>
  <si>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</si>
  <si>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</si>
  <si>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</si>
  <si>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</si>
  <si>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</si>
  <si>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</si>
  <si>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</si>
  <si>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</si>
  <si>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</si>
  <si>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</si>
  <si>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</si>
  <si>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</si>
  <si>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</si>
  <si>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</si>
  <si>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</si>
  <si>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</si>
  <si>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</si>
  <si>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军供保障</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</si>
  <si>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</si>
  <si>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</si>
  <si>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</si>
  <si>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</si>
  <si>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</si>
  <si>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</si>
  <si>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</si>
  <si>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</si>
  <si>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</si>
  <si>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</si>
  <si>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</si>
  <si>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</si>
  <si>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</si>
  <si>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</si>
  <si>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</si>
  <si>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</si>
  <si>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</si>
  <si>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</si>
  <si>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</si>
  <si>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</si>
  <si>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</si>
  <si>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</si>
  <si>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</si>
  <si>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</si>
  <si>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</si>
  <si>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</si>
  <si>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</si>
  <si>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</si>
  <si>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</si>
  <si>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</si>
  <si>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</si>
  <si>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</si>
  <si>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</si>
  <si>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</si>
  <si>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</si>
  <si>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</si>
  <si>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</si>
  <si>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</si>
  <si>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</si>
  <si>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</si>
  <si>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</si>
  <si>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</si>
  <si>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</si>
  <si>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</si>
  <si>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</si>
  <si>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</si>
  <si>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</si>
  <si>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</si>
  <si>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2100213</t>
  </si>
  <si>
    <t xml:space="preserve">      优抚医院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</si>
  <si>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</si>
  <si>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</si>
  <si>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</si>
  <si>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</si>
  <si>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</si>
  <si>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</si>
  <si>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</si>
  <si>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</si>
  <si>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</si>
  <si>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</si>
  <si>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</si>
  <si>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</si>
  <si>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</si>
  <si>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</si>
  <si>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</si>
  <si>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</si>
  <si>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</si>
  <si>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</si>
  <si>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</si>
  <si>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</si>
  <si>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</si>
  <si>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</si>
  <si>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</si>
  <si>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</si>
  <si>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</si>
  <si>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</si>
  <si>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</si>
  <si>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</si>
  <si>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</si>
  <si>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</si>
  <si>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</si>
  <si>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</si>
  <si>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</si>
  <si>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</si>
  <si>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</si>
  <si>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</si>
  <si>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</si>
  <si>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</si>
  <si>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</si>
  <si>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</si>
  <si>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</si>
  <si>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</si>
  <si>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</si>
  <si>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</si>
  <si>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</si>
  <si>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</si>
  <si>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</si>
  <si>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</si>
  <si>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</si>
  <si>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</si>
  <si>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</si>
  <si>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</si>
  <si>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</si>
  <si>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</si>
  <si>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</si>
  <si>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</si>
  <si>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</si>
  <si>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</si>
  <si>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</si>
  <si>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</si>
  <si>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</si>
  <si>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</si>
  <si>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</si>
  <si>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</si>
  <si>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</si>
  <si>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</si>
  <si>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</si>
  <si>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</si>
  <si>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</si>
  <si>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</si>
  <si>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</si>
  <si>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</si>
  <si>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</si>
  <si>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</si>
  <si>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</si>
  <si>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</si>
  <si>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</si>
  <si>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</si>
  <si>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</si>
  <si>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</si>
  <si>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</si>
  <si>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</si>
  <si>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</si>
  <si>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</si>
  <si>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</si>
  <si>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</si>
  <si>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</si>
  <si>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</si>
  <si>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</si>
  <si>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</si>
  <si>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</si>
  <si>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</si>
  <si>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</si>
  <si>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</si>
  <si>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</si>
  <si>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</si>
  <si>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</si>
  <si>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</si>
  <si>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</si>
  <si>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</si>
  <si>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</si>
  <si>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</si>
  <si>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</si>
  <si>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</si>
  <si>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</si>
  <si>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</si>
  <si>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</si>
  <si>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</si>
  <si>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</si>
  <si>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</si>
  <si>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</si>
  <si>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</si>
  <si>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</si>
  <si>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</si>
  <si>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</si>
  <si>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</si>
  <si>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</si>
  <si>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</si>
  <si>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</si>
  <si>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</si>
  <si>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</si>
  <si>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</si>
  <si>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</si>
  <si>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</si>
  <si>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</si>
  <si>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</si>
  <si>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</si>
  <si>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</si>
  <si>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</si>
  <si>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</si>
  <si>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</si>
  <si>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</si>
  <si>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</si>
  <si>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</si>
  <si>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</si>
  <si>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</si>
  <si>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</si>
  <si>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</si>
  <si>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</si>
  <si>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</si>
  <si>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</si>
  <si>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</si>
  <si>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</si>
  <si>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</si>
  <si>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</si>
  <si>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</si>
  <si>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</si>
  <si>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</si>
  <si>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</si>
  <si>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</si>
  <si>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</si>
  <si>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</si>
  <si>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</si>
  <si>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</si>
  <si>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2110405</t>
  </si>
  <si>
    <t xml:space="preserve">      草原生态修复治理</t>
  </si>
  <si>
    <t>2110406</t>
  </si>
  <si>
    <t xml:space="preserve">      自然保护地</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</si>
  <si>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</si>
  <si>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</si>
  <si>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</si>
  <si>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</si>
  <si>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</si>
  <si>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</si>
  <si>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</si>
  <si>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</si>
  <si>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</si>
  <si>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</si>
  <si>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</si>
  <si>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</si>
  <si>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</si>
  <si>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</si>
  <si>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</si>
  <si>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</si>
  <si>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</si>
  <si>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</si>
  <si>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</si>
  <si>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</si>
  <si>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</si>
  <si>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</si>
  <si>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</si>
  <si>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</si>
  <si>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</si>
  <si>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</si>
  <si>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</si>
  <si>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</si>
  <si>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</si>
  <si>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</si>
  <si>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</si>
  <si>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</si>
  <si>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</si>
  <si>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</si>
  <si>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</si>
  <si>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</si>
  <si>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</si>
  <si>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</si>
  <si>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</si>
  <si>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</si>
  <si>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</si>
  <si>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</si>
  <si>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21110</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</si>
  <si>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</si>
  <si>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</si>
  <si>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</si>
  <si>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</si>
  <si>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</si>
  <si>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</si>
  <si>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</si>
  <si>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</si>
  <si>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</si>
  <si>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</si>
  <si>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</si>
  <si>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</si>
  <si>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</si>
  <si>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</si>
  <si>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</si>
  <si>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21113</t>
  </si>
  <si>
    <t xml:space="preserve">    循环经济</t>
  </si>
  <si>
    <t>21114</t>
  </si>
  <si>
    <t xml:space="preserve">    能源管理事务</t>
  </si>
  <si>
    <t>2111401</t>
  </si>
  <si>
    <t>2111402</t>
  </si>
  <si>
    <t>2111403</t>
  </si>
  <si>
    <t>2111406</t>
  </si>
  <si>
    <t xml:space="preserve">      能源科技装备</t>
  </si>
  <si>
    <t>2111407</t>
  </si>
  <si>
    <t xml:space="preserve">      能源行业管理</t>
  </si>
  <si>
    <t>2111408</t>
  </si>
  <si>
    <t xml:space="preserve">      能源管理</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</si>
  <si>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</si>
  <si>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</si>
  <si>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</si>
  <si>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</si>
  <si>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</si>
  <si>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</si>
  <si>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</si>
  <si>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</si>
  <si>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</si>
  <si>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</si>
  <si>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</si>
  <si>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</si>
  <si>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</si>
  <si>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</si>
  <si>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</si>
  <si>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</si>
  <si>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</si>
  <si>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</si>
  <si>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</si>
  <si>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</si>
  <si>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</si>
  <si>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</si>
  <si>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</si>
  <si>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</si>
  <si>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</si>
  <si>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</si>
  <si>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</si>
  <si>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</si>
  <si>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</si>
  <si>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</si>
  <si>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</si>
  <si>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</si>
  <si>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</si>
  <si>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</si>
  <si>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</si>
  <si>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</si>
  <si>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</si>
  <si>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</si>
  <si>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</si>
  <si>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</si>
  <si>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</si>
  <si>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</si>
  <si>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</si>
  <si>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</si>
  <si>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</si>
  <si>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</si>
  <si>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</si>
  <si>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</si>
  <si>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</si>
  <si>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</si>
  <si>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</si>
  <si>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</si>
  <si>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</si>
  <si>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</si>
  <si>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</si>
  <si>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</si>
  <si>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</si>
  <si>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</si>
  <si>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</si>
  <si>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</si>
  <si>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</si>
  <si>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</si>
  <si>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</si>
  <si>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</si>
  <si>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</si>
  <si>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</si>
  <si>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</si>
  <si>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</si>
  <si>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</si>
  <si>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</si>
  <si>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</si>
  <si>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</si>
  <si>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</si>
  <si>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</si>
  <si>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</si>
  <si>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</si>
  <si>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</si>
  <si>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</si>
  <si>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</si>
  <si>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</si>
  <si>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</si>
  <si>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</si>
  <si>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</si>
  <si>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</si>
  <si>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</si>
  <si>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</si>
  <si>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</si>
  <si>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</si>
  <si>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</si>
  <si>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</si>
  <si>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</si>
  <si>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</si>
  <si>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</si>
  <si>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</si>
  <si>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渔业发展</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</si>
  <si>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</si>
  <si>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</si>
  <si>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</si>
  <si>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</si>
  <si>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</si>
  <si>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</si>
  <si>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</si>
  <si>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</si>
  <si>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</si>
  <si>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</si>
  <si>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</si>
  <si>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</si>
  <si>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</si>
  <si>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</si>
  <si>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</si>
  <si>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</si>
  <si>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</si>
  <si>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</si>
  <si>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</si>
  <si>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</si>
  <si>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</si>
  <si>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</si>
  <si>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</si>
  <si>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</si>
  <si>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</si>
  <si>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</si>
  <si>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</si>
  <si>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</si>
  <si>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</si>
  <si>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</si>
  <si>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</si>
  <si>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</si>
  <si>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</si>
  <si>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</si>
  <si>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</si>
  <si>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</si>
  <si>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</si>
  <si>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</si>
  <si>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</si>
  <si>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2130234</t>
  </si>
  <si>
    <t xml:space="preserve">      林业草原防灾减灾</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</si>
  <si>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</si>
  <si>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</si>
  <si>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</si>
  <si>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</si>
  <si>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</si>
  <si>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</si>
  <si>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</si>
  <si>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</si>
  <si>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</si>
  <si>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</si>
  <si>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</si>
  <si>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</si>
  <si>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</si>
  <si>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</si>
  <si>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</si>
  <si>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</si>
  <si>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</si>
  <si>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</si>
  <si>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</si>
  <si>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</si>
  <si>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</si>
  <si>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</si>
  <si>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</si>
  <si>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</si>
  <si>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</si>
  <si>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</si>
  <si>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</si>
  <si>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</si>
  <si>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</si>
  <si>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</si>
  <si>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</si>
  <si>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</si>
  <si>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</si>
  <si>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</si>
  <si>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</si>
  <si>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</si>
  <si>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</si>
  <si>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</si>
  <si>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</si>
  <si>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</si>
  <si>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</si>
  <si>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</si>
  <si>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</si>
  <si>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</si>
  <si>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</si>
  <si>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</si>
  <si>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</si>
  <si>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</si>
  <si>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</si>
  <si>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</si>
  <si>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农村供水</t>
  </si>
  <si>
    <t>2130336</t>
  </si>
  <si>
    <t xml:space="preserve">      南水北调工程建设</t>
  </si>
  <si>
    <t>2130337</t>
  </si>
  <si>
    <t xml:space="preserve">      南水北调工程管理</t>
  </si>
  <si>
    <t>2130399</t>
  </si>
  <si>
    <t xml:space="preserve">      其他水利支出</t>
  </si>
  <si>
    <t>21305</t>
  </si>
  <si>
    <t xml:space="preserve">    巩固脱贫攻坚成果衔接乡村振兴</t>
  </si>
  <si>
    <t>2130501</t>
  </si>
  <si>
    <t>2130502</t>
  </si>
  <si>
    <t>2130503</t>
  </si>
  <si>
    <t>2130504</t>
  </si>
  <si>
    <t xml:space="preserve">      农村基础设施建设</t>
  </si>
  <si>
    <t>2130505</t>
  </si>
  <si>
    <t xml:space="preserve">      生产发展</t>
  </si>
  <si>
    <t>2130506</t>
  </si>
  <si>
    <t xml:space="preserve">      社会发展</t>
  </si>
  <si>
    <t>2130507</t>
  </si>
  <si>
    <t xml:space="preserve">      贷款奖补和贴息</t>
  </si>
  <si>
    <t>2130508</t>
  </si>
  <si>
    <t xml:space="preserve">       “三西”农业建设专项补助</t>
  </si>
  <si>
    <t>2130550</t>
  </si>
  <si>
    <t>2130599</t>
  </si>
  <si>
    <t xml:space="preserve">      其他巩固脱贫攻坚成果衔接乡村振兴支出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</si>
  <si>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</si>
  <si>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</si>
  <si>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</si>
  <si>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</si>
  <si>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</si>
  <si>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</si>
  <si>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</si>
  <si>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</si>
  <si>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</si>
  <si>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</si>
  <si>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</si>
  <si>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</si>
  <si>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</si>
  <si>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</si>
  <si>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</si>
  <si>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</si>
  <si>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</si>
  <si>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</si>
  <si>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2130803</t>
  </si>
  <si>
    <t xml:space="preserve">      农业保险保费补贴</t>
  </si>
  <si>
    <t>2130804</t>
  </si>
  <si>
    <t xml:space="preserve">      创业担保贷款贴息及奖补</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</si>
  <si>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</si>
  <si>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</si>
  <si>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</si>
  <si>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</si>
  <si>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</si>
  <si>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</si>
  <si>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</si>
  <si>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</si>
  <si>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</si>
  <si>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</si>
  <si>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</si>
  <si>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</si>
  <si>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</si>
  <si>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</si>
  <si>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</si>
  <si>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</si>
  <si>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</si>
  <si>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</si>
  <si>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</si>
  <si>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</si>
  <si>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</si>
  <si>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</si>
  <si>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</si>
  <si>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</si>
  <si>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</si>
  <si>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</si>
  <si>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</si>
  <si>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</si>
  <si>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</si>
  <si>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</si>
  <si>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</si>
  <si>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</si>
  <si>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</si>
  <si>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</si>
  <si>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</si>
  <si>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</si>
  <si>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</si>
  <si>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</si>
  <si>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</si>
  <si>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</si>
  <si>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</si>
  <si>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</si>
  <si>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</si>
  <si>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</si>
  <si>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</si>
  <si>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</si>
  <si>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</si>
  <si>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</si>
  <si>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</si>
  <si>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</si>
  <si>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</si>
  <si>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</si>
  <si>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</si>
  <si>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</si>
  <si>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</si>
  <si>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</si>
  <si>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</si>
  <si>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</si>
  <si>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</si>
  <si>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</si>
  <si>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</si>
  <si>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</si>
  <si>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</si>
  <si>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</si>
  <si>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</si>
  <si>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</si>
  <si>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</si>
  <si>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</si>
  <si>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</si>
  <si>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</si>
  <si>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</si>
  <si>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</si>
  <si>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</si>
  <si>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</si>
  <si>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</si>
  <si>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</si>
  <si>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</si>
  <si>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</si>
  <si>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</si>
  <si>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</si>
  <si>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</si>
  <si>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</si>
  <si>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</si>
  <si>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</si>
  <si>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</si>
  <si>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</si>
  <si>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</si>
  <si>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</si>
  <si>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</si>
  <si>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</si>
  <si>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</si>
  <si>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</si>
  <si>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</si>
  <si>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</si>
  <si>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</si>
  <si>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</si>
  <si>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</si>
  <si>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</si>
  <si>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</si>
  <si>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</si>
  <si>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</si>
  <si>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</si>
  <si>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</si>
  <si>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</si>
  <si>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</si>
  <si>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</si>
  <si>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</si>
  <si>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</si>
  <si>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</si>
  <si>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</si>
  <si>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</si>
  <si>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</si>
  <si>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</si>
  <si>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</si>
  <si>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</si>
  <si>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</si>
  <si>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</si>
  <si>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</si>
  <si>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</si>
  <si>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</si>
  <si>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</si>
  <si>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</si>
  <si>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</si>
  <si>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</si>
  <si>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</si>
  <si>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</si>
  <si>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</si>
  <si>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</si>
  <si>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</si>
  <si>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</si>
  <si>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</si>
  <si>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</si>
  <si>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</si>
  <si>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</si>
  <si>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</si>
  <si>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</si>
  <si>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</si>
  <si>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</si>
  <si>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</si>
  <si>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</si>
  <si>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</si>
  <si>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</si>
  <si>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</si>
  <si>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</si>
  <si>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</si>
  <si>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</si>
  <si>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</si>
  <si>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</si>
  <si>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</si>
  <si>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</si>
  <si>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</si>
  <si>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</si>
  <si>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</si>
  <si>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</si>
  <si>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</si>
  <si>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</si>
  <si>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</si>
  <si>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</si>
  <si>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</si>
  <si>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</si>
  <si>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</si>
  <si>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</si>
  <si>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</si>
  <si>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</si>
  <si>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</si>
  <si>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</si>
  <si>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</si>
  <si>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</si>
  <si>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</si>
  <si>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</si>
  <si>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</si>
  <si>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</si>
  <si>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</si>
  <si>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</si>
  <si>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</si>
  <si>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</si>
  <si>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</si>
  <si>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</si>
  <si>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</si>
  <si>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</si>
  <si>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</si>
  <si>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</si>
  <si>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</si>
  <si>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</si>
  <si>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</si>
  <si>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</si>
  <si>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</si>
  <si>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</si>
  <si>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</si>
  <si>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</si>
  <si>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</si>
  <si>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</si>
  <si>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</si>
  <si>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</si>
  <si>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</si>
  <si>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</si>
  <si>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</si>
  <si>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</si>
  <si>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</si>
  <si>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</si>
  <si>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</si>
  <si>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</si>
  <si>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</si>
  <si>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</si>
  <si>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</si>
  <si>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</si>
  <si>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</si>
  <si>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</si>
  <si>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</si>
  <si>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</si>
  <si>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</si>
  <si>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</si>
  <si>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</si>
  <si>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</si>
  <si>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</si>
  <si>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</si>
  <si>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</si>
  <si>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</si>
  <si>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</si>
  <si>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</si>
  <si>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</si>
  <si>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</si>
  <si>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</si>
  <si>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</si>
  <si>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</si>
  <si>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</si>
  <si>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</si>
  <si>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</si>
  <si>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</si>
  <si>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</si>
  <si>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</si>
  <si>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</si>
  <si>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</si>
  <si>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</si>
  <si>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</si>
  <si>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</si>
  <si>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</si>
  <si>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</si>
  <si>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</si>
  <si>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</si>
  <si>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</si>
  <si>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</si>
  <si>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</si>
  <si>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</si>
  <si>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</si>
  <si>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</si>
  <si>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</si>
  <si>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</si>
  <si>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</si>
  <si>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</si>
  <si>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</si>
  <si>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</si>
  <si>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</si>
  <si>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</si>
  <si>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</si>
  <si>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</si>
  <si>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</si>
  <si>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</si>
  <si>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</si>
  <si>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</si>
  <si>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</si>
  <si>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</si>
  <si>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</si>
  <si>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</si>
  <si>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</si>
  <si>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</si>
  <si>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</si>
  <si>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</si>
  <si>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</si>
  <si>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</si>
  <si>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</si>
  <si>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</si>
  <si>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</si>
  <si>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</si>
  <si>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</si>
  <si>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</si>
  <si>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</si>
  <si>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</si>
  <si>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</si>
  <si>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</si>
  <si>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</si>
  <si>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</si>
  <si>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</si>
  <si>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</si>
  <si>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</si>
  <si>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</si>
  <si>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</si>
  <si>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</si>
  <si>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</si>
  <si>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</si>
  <si>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</si>
  <si>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</si>
  <si>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</si>
  <si>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</si>
  <si>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</si>
  <si>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</si>
  <si>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</si>
  <si>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</si>
  <si>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</si>
  <si>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</si>
  <si>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</si>
  <si>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</si>
  <si>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</si>
  <si>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</si>
  <si>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</si>
  <si>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</si>
  <si>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</si>
  <si>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</si>
  <si>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</si>
  <si>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</si>
  <si>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</si>
  <si>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</si>
  <si>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</si>
  <si>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</si>
  <si>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</si>
  <si>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</si>
  <si>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</si>
  <si>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</si>
  <si>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</si>
  <si>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</si>
  <si>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</si>
  <si>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</si>
  <si>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</si>
  <si>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</si>
  <si>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文化旅游体育与传媒</t>
  </si>
  <si>
    <t>21904</t>
  </si>
  <si>
    <t xml:space="preserve">    卫生健康</t>
  </si>
  <si>
    <t>21905</t>
  </si>
  <si>
    <t xml:space="preserve">    节能环保</t>
  </si>
  <si>
    <t>21906</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</si>
  <si>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</si>
  <si>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</si>
  <si>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</si>
  <si>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</si>
  <si>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</si>
  <si>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</si>
  <si>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</si>
  <si>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</si>
  <si>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</si>
  <si>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</si>
  <si>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</si>
  <si>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</si>
  <si>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</si>
  <si>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</si>
  <si>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</si>
  <si>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</si>
  <si>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</si>
  <si>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</si>
  <si>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</si>
  <si>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</si>
  <si>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</si>
  <si>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</si>
  <si>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</si>
  <si>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</si>
  <si>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</si>
  <si>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</si>
  <si>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</si>
  <si>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</si>
  <si>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</si>
  <si>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</si>
  <si>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</si>
  <si>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</si>
  <si>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</si>
  <si>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</si>
  <si>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</si>
  <si>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</si>
  <si>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</si>
  <si>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</si>
  <si>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</si>
  <si>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</si>
  <si>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</si>
  <si>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</si>
  <si>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</si>
  <si>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</si>
  <si>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</si>
  <si>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</si>
  <si>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</si>
  <si>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</si>
  <si>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</si>
  <si>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</si>
  <si>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</si>
  <si>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</si>
  <si>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</si>
  <si>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</si>
  <si>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</si>
  <si>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</si>
  <si>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</si>
  <si>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</si>
  <si>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</si>
  <si>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</si>
  <si>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</si>
  <si>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</si>
  <si>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</si>
  <si>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</si>
  <si>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</si>
  <si>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</si>
  <si>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</si>
  <si>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</si>
  <si>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</si>
  <si>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</si>
  <si>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</si>
  <si>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</si>
  <si>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</si>
  <si>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</si>
  <si>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</si>
  <si>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</si>
  <si>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</si>
  <si>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</si>
  <si>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</si>
  <si>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</si>
  <si>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</si>
  <si>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</si>
  <si>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</si>
  <si>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</si>
  <si>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</si>
  <si>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</si>
  <si>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</si>
  <si>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</si>
  <si>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</si>
  <si>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</si>
  <si>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</si>
  <si>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</si>
  <si>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</si>
  <si>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</si>
  <si>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</si>
  <si>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</si>
  <si>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</si>
  <si>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</si>
  <si>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</si>
  <si>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</si>
  <si>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</si>
  <si>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</si>
  <si>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</si>
  <si>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</si>
  <si>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</si>
  <si>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</si>
  <si>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</si>
  <si>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</si>
  <si>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</si>
  <si>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</si>
  <si>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</si>
  <si>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2210110</t>
  </si>
  <si>
    <t xml:space="preserve">      保障性租赁住房</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</si>
  <si>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</si>
  <si>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</si>
  <si>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</si>
  <si>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</si>
  <si>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</si>
  <si>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</si>
  <si>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</si>
  <si>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</si>
  <si>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</si>
  <si>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</si>
  <si>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</si>
  <si>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</si>
  <si>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</si>
  <si>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</si>
  <si>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</si>
  <si>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</si>
  <si>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</si>
  <si>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</si>
  <si>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</si>
  <si>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</si>
  <si>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</si>
  <si>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</si>
  <si>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</si>
  <si>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</si>
  <si>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</si>
  <si>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</si>
  <si>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</si>
  <si>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</si>
  <si>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</si>
  <si>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</si>
  <si>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</si>
  <si>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</si>
  <si>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</si>
  <si>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</si>
  <si>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</si>
  <si>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</si>
  <si>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</si>
  <si>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</si>
  <si>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</si>
  <si>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</si>
  <si>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</si>
  <si>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</si>
  <si>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</si>
  <si>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</si>
  <si>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</si>
  <si>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</si>
  <si>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</si>
  <si>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</si>
  <si>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</si>
  <si>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</si>
  <si>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</si>
  <si>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</si>
  <si>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</si>
  <si>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</si>
  <si>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</si>
  <si>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</si>
  <si>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</si>
  <si>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</si>
  <si>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</si>
  <si>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</si>
  <si>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</si>
  <si>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</si>
  <si>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</si>
  <si>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</si>
  <si>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</si>
  <si>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</si>
  <si>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</si>
  <si>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</si>
  <si>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</si>
  <si>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</si>
  <si>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</si>
  <si>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</si>
  <si>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</si>
  <si>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</si>
  <si>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</si>
  <si>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</si>
  <si>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</si>
  <si>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</si>
  <si>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</si>
  <si>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</si>
  <si>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</si>
  <si>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</si>
  <si>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</si>
  <si>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</si>
  <si>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</si>
  <si>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</si>
  <si>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</si>
  <si>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</si>
  <si>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</si>
  <si>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</si>
  <si>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</si>
  <si>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</si>
  <si>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</si>
  <si>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</si>
  <si>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</si>
  <si>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</si>
  <si>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</si>
  <si>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</si>
  <si>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</si>
  <si>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</si>
  <si>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</si>
  <si>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</si>
  <si>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</si>
  <si>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</si>
  <si>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</si>
  <si>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</si>
  <si>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</si>
  <si>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</si>
  <si>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</si>
  <si>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</si>
  <si>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</si>
  <si>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</si>
  <si>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</si>
  <si>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</si>
  <si>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</si>
  <si>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2240108</t>
  </si>
  <si>
    <t xml:space="preserve">      应急救援</t>
  </si>
  <si>
    <t>2240109</t>
  </si>
  <si>
    <t xml:space="preserve">      应急管理</t>
  </si>
  <si>
    <t>2240150</t>
  </si>
  <si>
    <t>2240199</t>
  </si>
  <si>
    <t xml:space="preserve">      其他应急管理支出</t>
  </si>
  <si>
    <t>22402</t>
  </si>
  <si>
    <t xml:space="preserve">    消防救援事务</t>
  </si>
  <si>
    <t>2240201</t>
  </si>
  <si>
    <t>2240202</t>
  </si>
  <si>
    <t>2240203</t>
  </si>
  <si>
    <t>2240204</t>
  </si>
  <si>
    <t xml:space="preserve">      消防应急救援</t>
  </si>
  <si>
    <t>2240250</t>
  </si>
  <si>
    <t>2240299</t>
  </si>
  <si>
    <t xml:space="preserve">      其他消防救援事务支出</t>
  </si>
  <si>
    <t>22404</t>
  </si>
  <si>
    <t xml:space="preserve">    矿山安全</t>
  </si>
  <si>
    <t>2240401</t>
  </si>
  <si>
    <t>2240402</t>
  </si>
  <si>
    <t>2240403</t>
  </si>
  <si>
    <t>2240404</t>
  </si>
  <si>
    <t xml:space="preserve">      矿山安全监察事务</t>
  </si>
  <si>
    <t>2240405</t>
  </si>
  <si>
    <t xml:space="preserve">      矿山应急救援事务</t>
  </si>
  <si>
    <t>2240450</t>
  </si>
  <si>
    <t>2240499</t>
  </si>
  <si>
    <t xml:space="preserve">      其他矿山安全支出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</si>
  <si>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</si>
  <si>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</si>
  <si>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</si>
  <si>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</si>
  <si>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</si>
  <si>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</si>
  <si>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</si>
  <si>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</si>
  <si>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</si>
  <si>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</si>
  <si>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</si>
  <si>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</si>
  <si>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</si>
  <si>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</si>
  <si>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</si>
  <si>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</si>
  <si>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</si>
  <si>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</si>
  <si>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</si>
  <si>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</si>
  <si>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</si>
  <si>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</si>
  <si>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</si>
  <si>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</si>
  <si>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</si>
  <si>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</si>
  <si>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</si>
  <si>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</si>
  <si>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</si>
  <si>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</si>
  <si>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</si>
  <si>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</si>
  <si>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</si>
  <si>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</si>
  <si>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</si>
  <si>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</si>
  <si>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</si>
  <si>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</si>
  <si>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</si>
  <si>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</si>
  <si>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</si>
  <si>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</si>
  <si>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</si>
  <si>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227</t>
  </si>
  <si>
    <t xml:space="preserve">  预备费</t>
  </si>
  <si>
    <t>229</t>
  </si>
  <si>
    <t xml:space="preserve">  其他支出</t>
  </si>
  <si>
    <t>22902</t>
  </si>
  <si>
    <t xml:space="preserve">    年初预留</t>
  </si>
  <si>
    <t>22999</t>
  </si>
  <si>
    <t>232</t>
  </si>
  <si>
    <t xml:space="preserve">  债务付息支出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</si>
  <si>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</si>
  <si>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</si>
  <si>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</si>
  <si>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</si>
  <si>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</si>
  <si>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</si>
  <si>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</si>
  <si>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</si>
  <si>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</si>
  <si>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</si>
  <si>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</si>
  <si>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 xml:space="preserve">  债务发行费用支出</t>
  </si>
  <si>
    <t>23303</t>
  </si>
  <si>
    <t xml:space="preserve">    地方政府一般债务发行费用支出</t>
  </si>
  <si>
    <t>支出总计</t>
  </si>
  <si>
    <t>表三</t>
  </si>
  <si>
    <t>2023年一般公共预算收支平衡表</t>
  </si>
  <si>
    <t>收入</t>
  </si>
  <si>
    <t>支出</t>
  </si>
  <si>
    <t>功能科目</t>
  </si>
  <si>
    <t>10</t>
  </si>
  <si>
    <t>本级收入合计</t>
  </si>
  <si>
    <t>20</t>
  </si>
  <si>
    <t>本级支出合计</t>
  </si>
  <si>
    <t>110</t>
  </si>
  <si>
    <t>转移性收入</t>
  </si>
  <si>
    <t>230</t>
  </si>
  <si>
    <t>转移性支出</t>
  </si>
  <si>
    <t>1100</t>
  </si>
  <si>
    <t xml:space="preserve">  上级补助收入</t>
  </si>
  <si>
    <t>23006</t>
  </si>
  <si>
    <t xml:space="preserve">  上解上级支出</t>
  </si>
  <si>
    <t>11001</t>
  </si>
  <si>
    <t xml:space="preserve">    返还性收入</t>
  </si>
  <si>
    <t>2300601</t>
  </si>
  <si>
    <t xml:space="preserve">    体制上解支出</t>
  </si>
  <si>
    <t>1100102</t>
  </si>
  <si>
    <t xml:space="preserve">      所得税基数返还收入 </t>
  </si>
  <si>
    <t>2300602</t>
  </si>
  <si>
    <t xml:space="preserve">    专项上解支出</t>
  </si>
  <si>
    <t>1100103</t>
  </si>
  <si>
    <t xml:space="preserve">      成品油税费改革税收返还收入</t>
  </si>
  <si>
    <t>1100104</t>
  </si>
  <si>
    <t xml:space="preserve">      增值税税收返还收入</t>
  </si>
  <si>
    <t>1100105</t>
  </si>
  <si>
    <t xml:space="preserve">      消费税税收返还收入</t>
  </si>
  <si>
    <t>1100106</t>
  </si>
  <si>
    <t xml:space="preserve">      增值税“五五分享”税收返还收入</t>
  </si>
  <si>
    <t>1100199</t>
  </si>
  <si>
    <t xml:space="preserve">      其他返还性收入</t>
  </si>
  <si>
    <t>11002</t>
  </si>
  <si>
    <t xml:space="preserve">    一般性转移支付收入</t>
  </si>
  <si>
    <t>1100201</t>
  </si>
  <si>
    <t xml:space="preserve">      体制补助收入</t>
  </si>
  <si>
    <t>1100202</t>
  </si>
  <si>
    <t xml:space="preserve">      均衡性转移支付收入</t>
  </si>
  <si>
    <t>1100207</t>
  </si>
  <si>
    <t xml:space="preserve">      县级基本财力保障机制奖补资金收入</t>
  </si>
  <si>
    <t>1100208</t>
  </si>
  <si>
    <t xml:space="preserve">      结算补助收入</t>
  </si>
  <si>
    <t>1100212</t>
  </si>
  <si>
    <t xml:space="preserve">      资源枯竭型城市转移支付补助收入</t>
  </si>
  <si>
    <t>1100214</t>
  </si>
  <si>
    <t xml:space="preserve">      企业事业单位划转补助收入</t>
  </si>
  <si>
    <t>1100225</t>
  </si>
  <si>
    <t xml:space="preserve">      产粮（油）大县奖励资金收入</t>
  </si>
  <si>
    <t>1100226</t>
  </si>
  <si>
    <t xml:space="preserve">      重点生态功能区转移支付收入</t>
  </si>
  <si>
    <t>1100227</t>
  </si>
  <si>
    <t xml:space="preserve">      固定数额补助收入</t>
  </si>
  <si>
    <t>1100228</t>
  </si>
  <si>
    <t xml:space="preserve">      革命老区转移支付收入</t>
  </si>
  <si>
    <t>1100229</t>
  </si>
  <si>
    <t xml:space="preserve">      民族地区转移支付收入</t>
  </si>
  <si>
    <t>1100230</t>
  </si>
  <si>
    <t xml:space="preserve">      边境地区转移支付收入</t>
  </si>
  <si>
    <t>1100231</t>
  </si>
  <si>
    <t xml:space="preserve">      巩固脱贫攻坚成果衔接乡村振兴转移支付收入</t>
  </si>
  <si>
    <t>1100241</t>
  </si>
  <si>
    <t xml:space="preserve">      一般公共服务共同财政事权转移支付收入</t>
  </si>
  <si>
    <t>1100242</t>
  </si>
  <si>
    <t xml:space="preserve">      外交共同财政事权转移支付收入</t>
  </si>
  <si>
    <t>1100243</t>
  </si>
  <si>
    <t xml:space="preserve">      国防共同财政事权转移支付收入</t>
  </si>
  <si>
    <t>1100244</t>
  </si>
  <si>
    <t xml:space="preserve">      公共安全共同财政事权转移支付收入</t>
  </si>
  <si>
    <t>1100245</t>
  </si>
  <si>
    <t xml:space="preserve">      教育共同财政事权转移支付收入</t>
  </si>
  <si>
    <t>1100246</t>
  </si>
  <si>
    <t xml:space="preserve">      科学技术共同财政事权转移支付收入</t>
  </si>
  <si>
    <t>1100247</t>
  </si>
  <si>
    <t xml:space="preserve">      文化旅游体育与传媒共同财政事权转移支付收入</t>
  </si>
  <si>
    <t>1100248</t>
  </si>
  <si>
    <t xml:space="preserve">      社会保障和就业共同财政事权转移支付收入</t>
  </si>
  <si>
    <t>1100249</t>
  </si>
  <si>
    <t xml:space="preserve">      医疗卫生共同财政事权转移支付收入</t>
  </si>
  <si>
    <t>1100250</t>
  </si>
  <si>
    <t xml:space="preserve">      节能环保共同财政事权转移支付收入</t>
  </si>
  <si>
    <t>1100251</t>
  </si>
  <si>
    <t xml:space="preserve">      城乡社区共同财政事权转移支付收入</t>
  </si>
  <si>
    <t>1100252</t>
  </si>
  <si>
    <t xml:space="preserve">      农林水共同财政事权转移支付收入</t>
  </si>
  <si>
    <t>1100253</t>
  </si>
  <si>
    <t xml:space="preserve">      交通运输共同财政事权转移支付收入</t>
  </si>
  <si>
    <t>1100254</t>
  </si>
  <si>
    <t xml:space="preserve">      资源勘探工业信息等共同财政事权转移支付收入</t>
  </si>
  <si>
    <t>1100255</t>
  </si>
  <si>
    <t xml:space="preserve">      商业服务业等共同财政事权转移支付收入</t>
  </si>
  <si>
    <t>1100256</t>
  </si>
  <si>
    <t xml:space="preserve">      金融共同财政事权转移支付收入</t>
  </si>
  <si>
    <t>1100257</t>
  </si>
  <si>
    <t xml:space="preserve">      自然资源海洋气象等共同财政事权转移支付收入</t>
  </si>
  <si>
    <t>1100258</t>
  </si>
  <si>
    <t xml:space="preserve">      住房保障共同财政事权转移支付收入</t>
  </si>
  <si>
    <t>1100259</t>
  </si>
  <si>
    <t xml:space="preserve">      粮油物资储备共同财政事权转移支付收入</t>
  </si>
  <si>
    <t>1100260</t>
  </si>
  <si>
    <t xml:space="preserve">      灾害防治及应急管理共同财政事权转移支付收入</t>
  </si>
  <si>
    <t>1100269</t>
  </si>
  <si>
    <t xml:space="preserve">      其他共同财政事权转移支付收入</t>
  </si>
  <si>
    <t>1100299</t>
  </si>
  <si>
    <t xml:space="preserve">      其他一般性转移支付收入</t>
  </si>
  <si>
    <r>
      <rPr>
        <sz val="10"/>
        <rFont val="宋体"/>
        <charset val="134"/>
      </rPr>
      <t>1100296</t>
    </r>
  </si>
  <si>
    <r>
      <rPr>
        <sz val="11"/>
        <rFont val="宋体"/>
        <charset val="134"/>
        <scheme val="minor"/>
      </rPr>
      <t xml:space="preserve"> </t>
    </r>
    <r>
      <rPr>
        <sz val="10"/>
        <rFont val="宋体"/>
        <charset val="134"/>
      </rPr>
      <t xml:space="preserve">     增值税留抵退税转移支付收入</t>
    </r>
  </si>
  <si>
    <r>
      <rPr>
        <sz val="10"/>
        <rFont val="宋体"/>
        <charset val="134"/>
      </rPr>
      <t>1100297</t>
    </r>
  </si>
  <si>
    <r>
      <rPr>
        <sz val="11"/>
        <rFont val="宋体"/>
        <charset val="134"/>
        <scheme val="minor"/>
      </rPr>
      <t xml:space="preserve"> </t>
    </r>
    <r>
      <rPr>
        <sz val="10"/>
        <rFont val="宋体"/>
        <charset val="134"/>
      </rPr>
      <t xml:space="preserve">     其他退税减税降费转移支付收入</t>
    </r>
  </si>
  <si>
    <r>
      <rPr>
        <sz val="10"/>
        <rFont val="宋体"/>
        <charset val="134"/>
      </rPr>
      <t>1100298</t>
    </r>
  </si>
  <si>
    <r>
      <rPr>
        <sz val="11"/>
        <rFont val="宋体"/>
        <charset val="134"/>
        <scheme val="minor"/>
      </rPr>
      <t xml:space="preserve"> </t>
    </r>
    <r>
      <rPr>
        <sz val="10"/>
        <rFont val="宋体"/>
        <charset val="134"/>
      </rPr>
      <t xml:space="preserve">     补充县区财力转移支付收入</t>
    </r>
  </si>
  <si>
    <t>11003</t>
  </si>
  <si>
    <t xml:space="preserve">    专项转移支付收入</t>
  </si>
  <si>
    <t>1100301</t>
  </si>
  <si>
    <t xml:space="preserve">      一般公共服务</t>
  </si>
  <si>
    <t>1100302</t>
  </si>
  <si>
    <t xml:space="preserve">      外交</t>
  </si>
  <si>
    <t>1100303</t>
  </si>
  <si>
    <t xml:space="preserve">      国防</t>
  </si>
  <si>
    <t>1100304</t>
  </si>
  <si>
    <t xml:space="preserve">      公共安全</t>
  </si>
  <si>
    <t>1100305</t>
  </si>
  <si>
    <t xml:space="preserve">      教育</t>
  </si>
  <si>
    <t>1100306</t>
  </si>
  <si>
    <t xml:space="preserve">      科学技术</t>
  </si>
  <si>
    <t>1100307</t>
  </si>
  <si>
    <t xml:space="preserve">      文化旅游体育与传媒</t>
  </si>
  <si>
    <t>1100308</t>
  </si>
  <si>
    <t xml:space="preserve">      社会保障和就业</t>
  </si>
  <si>
    <t>1100310</t>
  </si>
  <si>
    <t xml:space="preserve">      卫生健康</t>
  </si>
  <si>
    <t>1100311</t>
  </si>
  <si>
    <t xml:space="preserve">      节能环保</t>
  </si>
  <si>
    <t>1100312</t>
  </si>
  <si>
    <t xml:space="preserve">      城乡社区</t>
  </si>
  <si>
    <t>1100313</t>
  </si>
  <si>
    <t xml:space="preserve">      农林水</t>
  </si>
  <si>
    <t>1100314</t>
  </si>
  <si>
    <t xml:space="preserve">      交通运输</t>
  </si>
  <si>
    <t>1100315</t>
  </si>
  <si>
    <t xml:space="preserve">      资源勘探工业信息等</t>
  </si>
  <si>
    <t>1100316</t>
  </si>
  <si>
    <t xml:space="preserve">      商业服务业等</t>
  </si>
  <si>
    <t>1100317</t>
  </si>
  <si>
    <t xml:space="preserve">      金融</t>
  </si>
  <si>
    <t>1100320</t>
  </si>
  <si>
    <t xml:space="preserve">      自然资源海洋气象等</t>
  </si>
  <si>
    <t>1100321</t>
  </si>
  <si>
    <t xml:space="preserve">      住房保障</t>
  </si>
  <si>
    <t>1100322</t>
  </si>
  <si>
    <t xml:space="preserve">      粮油物资储备</t>
  </si>
  <si>
    <t>1100324</t>
  </si>
  <si>
    <t xml:space="preserve">      灾害防治及应急管理</t>
  </si>
  <si>
    <t>1100399</t>
  </si>
  <si>
    <t xml:space="preserve">      其他收入</t>
  </si>
  <si>
    <t>11006</t>
  </si>
  <si>
    <t xml:space="preserve">  下级上解收入</t>
  </si>
  <si>
    <t>1100601</t>
  </si>
  <si>
    <t xml:space="preserve">    体制上解收入</t>
  </si>
  <si>
    <t>1100602</t>
  </si>
  <si>
    <t xml:space="preserve">    专项上解收入</t>
  </si>
  <si>
    <t>11008001</t>
  </si>
  <si>
    <t xml:space="preserve">  待偿债置换一般债券上年结余</t>
  </si>
  <si>
    <t>11008</t>
  </si>
  <si>
    <t xml:space="preserve">  上年结余收入</t>
  </si>
  <si>
    <t>11009</t>
  </si>
  <si>
    <t xml:space="preserve">  调入资金</t>
  </si>
  <si>
    <t>23022</t>
  </si>
  <si>
    <t xml:space="preserve">  补助下级支出</t>
  </si>
  <si>
    <t>110090102</t>
  </si>
  <si>
    <t xml:space="preserve">    从政府性基金预算调入</t>
  </si>
  <si>
    <t>23008</t>
  </si>
  <si>
    <t xml:space="preserve">  调出资金</t>
  </si>
  <si>
    <t>110090103</t>
  </si>
  <si>
    <t xml:space="preserve">    从国有资本经营预算调入</t>
  </si>
  <si>
    <t>23015</t>
  </si>
  <si>
    <t xml:space="preserve">  安排预算稳定调节基金</t>
  </si>
  <si>
    <t>110090199</t>
  </si>
  <si>
    <t xml:space="preserve">    从其他资金调入</t>
  </si>
  <si>
    <t>23016</t>
  </si>
  <si>
    <t xml:space="preserve">  补充预算周转金</t>
  </si>
  <si>
    <t>1050401</t>
  </si>
  <si>
    <t xml:space="preserve">  地方政府一般债务收入</t>
  </si>
  <si>
    <t>23103</t>
  </si>
  <si>
    <t xml:space="preserve">  地方政府一般债务还本支出</t>
  </si>
  <si>
    <t>1101101</t>
  </si>
  <si>
    <t xml:space="preserve">  地方政府一般债务转贷收入</t>
  </si>
  <si>
    <t>23011</t>
  </si>
  <si>
    <t xml:space="preserve">  地方政府一般债务转贷支出</t>
  </si>
  <si>
    <t>11021</t>
  </si>
  <si>
    <t xml:space="preserve">  区域间转移性收入</t>
  </si>
  <si>
    <t>23021</t>
  </si>
  <si>
    <t xml:space="preserve">  区域间转移性支出</t>
  </si>
  <si>
    <t>1102101</t>
  </si>
  <si>
    <t xml:space="preserve">    接受其他地区援助收入</t>
  </si>
  <si>
    <t>2302101</t>
  </si>
  <si>
    <t xml:space="preserve">    援助其他地区支出</t>
  </si>
  <si>
    <t>1102102</t>
  </si>
  <si>
    <t xml:space="preserve">    生态保护补偿转移性收入</t>
  </si>
  <si>
    <t>2302102</t>
  </si>
  <si>
    <t xml:space="preserve">    生态保护补偿转移性支出</t>
  </si>
  <si>
    <t>1102103</t>
  </si>
  <si>
    <t xml:space="preserve">    土地指标调剂转移性收入</t>
  </si>
  <si>
    <t>2302103</t>
  </si>
  <si>
    <t xml:space="preserve">    土地指标调剂转移性支出</t>
  </si>
  <si>
    <t>1102199</t>
  </si>
  <si>
    <t xml:space="preserve">    其他转移性收入</t>
  </si>
  <si>
    <t>2302199</t>
  </si>
  <si>
    <t xml:space="preserve">    其他转移性支出</t>
  </si>
  <si>
    <t>11015</t>
  </si>
  <si>
    <t xml:space="preserve">  动用预算稳定调节基金</t>
  </si>
  <si>
    <t>23023</t>
  </si>
  <si>
    <t xml:space="preserve">  省辖市补助县（市）支出</t>
  </si>
  <si>
    <t>11022</t>
  </si>
  <si>
    <t xml:space="preserve">  省辖市补助县（市）收入</t>
  </si>
  <si>
    <t>23009</t>
  </si>
  <si>
    <t xml:space="preserve">  年终结余</t>
  </si>
  <si>
    <t>备注："省辖市补助县（市）收入" 和"省辖市补助县（市）支出"不参与汇总。</t>
  </si>
  <si>
    <t>表四</t>
  </si>
  <si>
    <t>2023年一般公共预算支出资金来源表</t>
  </si>
  <si>
    <t>合计</t>
  </si>
  <si>
    <t>财力安排</t>
  </si>
  <si>
    <t>专项转移支付收入安排</t>
  </si>
  <si>
    <t>动用上年结余安排</t>
  </si>
  <si>
    <t>调入资金</t>
  </si>
  <si>
    <t>政府债务资金</t>
  </si>
  <si>
    <t>其他资金</t>
  </si>
  <si>
    <t>审核公式组1</t>
  </si>
  <si>
    <t>审核公式组2</t>
  </si>
  <si>
    <t>表五</t>
  </si>
  <si>
    <t>2023年一般公共预算支出经济分类表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</si>
  <si>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</si>
  <si>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</si>
  <si>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</si>
  <si>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</si>
  <si>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</si>
  <si>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</si>
  <si>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</si>
  <si>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</si>
  <si>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</si>
  <si>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</si>
  <si>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</si>
  <si>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</si>
  <si>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</si>
  <si>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</si>
  <si>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</si>
  <si>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其他支出</t>
  </si>
  <si>
    <t>审核公式</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</si>
  <si>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</si>
  <si>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</si>
  <si>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</si>
  <si>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</si>
  <si>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</si>
  <si>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</si>
  <si>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</si>
  <si>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</si>
  <si>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</si>
  <si>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</si>
  <si>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</si>
  <si>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</si>
  <si>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</si>
  <si>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</si>
  <si>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</si>
  <si>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</si>
  <si>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</si>
  <si>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</si>
  <si>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</si>
  <si>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</si>
  <si>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</si>
  <si>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</si>
  <si>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债务付息支出</t>
  </si>
  <si>
    <t>债务发行费用支出</t>
  </si>
  <si>
    <t>审核预备费的公式：</t>
  </si>
  <si>
    <t>审核债务付息支出的公式：</t>
  </si>
  <si>
    <t>审核债券发行费用的公式：</t>
  </si>
  <si>
    <t>审核转移性支出的公式：</t>
  </si>
  <si>
    <t>表八</t>
  </si>
  <si>
    <t>2023年一般公共预算支出“三公”经费预算表</t>
  </si>
  <si>
    <t>科目</t>
  </si>
  <si>
    <t>项目名称</t>
  </si>
  <si>
    <t>sg001</t>
  </si>
  <si>
    <t>因公出国（境）费</t>
  </si>
  <si>
    <t>sg002hj</t>
  </si>
  <si>
    <t>公务用车购置及运行费</t>
  </si>
  <si>
    <t>小计</t>
  </si>
  <si>
    <t>sg002001</t>
  </si>
  <si>
    <t>公务用车购置费</t>
  </si>
  <si>
    <t>sg002002</t>
  </si>
  <si>
    <t>公务用车运行费</t>
  </si>
  <si>
    <t>sg003</t>
  </si>
  <si>
    <t>公务接待费</t>
  </si>
  <si>
    <t>表九</t>
  </si>
  <si>
    <t>2023年政府性基金预算收支表</t>
  </si>
  <si>
    <t>1030102</t>
  </si>
  <si>
    <t xml:space="preserve">  一、农网还贷资金收入</t>
  </si>
  <si>
    <t>一、文化旅游体育与传媒支出</t>
  </si>
  <si>
    <t>1030112</t>
  </si>
  <si>
    <t xml:space="preserve">  二、海南省高等级公路车辆通行附加费收入</t>
  </si>
  <si>
    <t>20707</t>
  </si>
  <si>
    <t xml:space="preserve">    国家电影事业发展专项资金安排的支出</t>
  </si>
  <si>
    <t>1030129</t>
  </si>
  <si>
    <t xml:space="preserve">  三、国家电影事业发展专项资金收入</t>
  </si>
  <si>
    <t>2070701</t>
  </si>
  <si>
    <t xml:space="preserve">      资助国产影片放映</t>
  </si>
  <si>
    <t>1030146</t>
  </si>
  <si>
    <t xml:space="preserve">  四、国有土地收益基金收入</t>
  </si>
  <si>
    <t>2070702</t>
  </si>
  <si>
    <t xml:space="preserve">      资助影院建设</t>
  </si>
  <si>
    <t>1030147</t>
  </si>
  <si>
    <t xml:space="preserve">  五、农业土地开发资金收入</t>
  </si>
  <si>
    <t>2070703</t>
  </si>
  <si>
    <t xml:space="preserve">      资助少数民族语电影译制</t>
  </si>
  <si>
    <t>1030148</t>
  </si>
  <si>
    <t xml:space="preserve">  六、国有土地使用权出让收入</t>
  </si>
  <si>
    <t>2070704</t>
  </si>
  <si>
    <t xml:space="preserve">      购买农村电影公益性放映版权服务</t>
  </si>
  <si>
    <t>103014801</t>
  </si>
  <si>
    <t xml:space="preserve">    土地出让价款收入</t>
  </si>
  <si>
    <t>2070799</t>
  </si>
  <si>
    <t xml:space="preserve">      其他国家电影事业发展专项资金支出</t>
  </si>
  <si>
    <t>103014802</t>
  </si>
  <si>
    <t xml:space="preserve">    补缴的土地价款</t>
  </si>
  <si>
    <t>20709</t>
  </si>
  <si>
    <t xml:space="preserve">    旅游发展基金支出</t>
  </si>
  <si>
    <t>103014803</t>
  </si>
  <si>
    <t xml:space="preserve">    划拨土地收入</t>
  </si>
  <si>
    <t>2070901</t>
  </si>
  <si>
    <t xml:space="preserve">      宣传促销</t>
  </si>
  <si>
    <t>103014898</t>
  </si>
  <si>
    <t xml:space="preserve">    缴纳新增建设用地土地有偿使用费</t>
  </si>
  <si>
    <t>2070902</t>
  </si>
  <si>
    <t xml:space="preserve">      行业规划</t>
  </si>
  <si>
    <t>103014899</t>
  </si>
  <si>
    <t xml:space="preserve">    其他土地出让收入</t>
  </si>
  <si>
    <t>2070903</t>
  </si>
  <si>
    <t xml:space="preserve">      旅游事业补助</t>
  </si>
  <si>
    <t>1030150</t>
  </si>
  <si>
    <t xml:space="preserve">  七、大中型水库库区基金收入</t>
  </si>
  <si>
    <t>2070904</t>
  </si>
  <si>
    <t xml:space="preserve">      地方旅游开发项目补助</t>
  </si>
  <si>
    <t>1030155</t>
  </si>
  <si>
    <t xml:space="preserve">  八、彩票公益金收入</t>
  </si>
  <si>
    <t>2070999</t>
  </si>
  <si>
    <t xml:space="preserve">      其他旅游发展基金支出 </t>
  </si>
  <si>
    <t>103015501</t>
  </si>
  <si>
    <t xml:space="preserve">    福利彩票公益金收入</t>
  </si>
  <si>
    <t>20710</t>
  </si>
  <si>
    <t xml:space="preserve">    国家电影事业发展专项资金对应专项债务收入安排的支出</t>
  </si>
  <si>
    <t>103015502</t>
  </si>
  <si>
    <t xml:space="preserve">    体育彩票公益金收入</t>
  </si>
  <si>
    <t>2071001</t>
  </si>
  <si>
    <t xml:space="preserve">      资助城市影院</t>
  </si>
  <si>
    <t>1030156</t>
  </si>
  <si>
    <t xml:space="preserve">  九、城市基础设施配套费收入</t>
  </si>
  <si>
    <t>2071099</t>
  </si>
  <si>
    <t xml:space="preserve">      其他国家电影事业发展专项资金对应专项债务收入支出</t>
  </si>
  <si>
    <t>1030157</t>
  </si>
  <si>
    <t xml:space="preserve">  十、小型水库移民扶助基金收入</t>
  </si>
  <si>
    <t>二、社会保障和就业支出</t>
  </si>
  <si>
    <t>1030158</t>
  </si>
  <si>
    <t xml:space="preserve">  十一、国家重大水利工程建设基金收入</t>
  </si>
  <si>
    <t>20822</t>
  </si>
  <si>
    <t xml:space="preserve">    大中型水库移民后期扶持基金支出</t>
  </si>
  <si>
    <t>1030159</t>
  </si>
  <si>
    <t xml:space="preserve">  十二、车辆通行费</t>
  </si>
  <si>
    <t>2082201</t>
  </si>
  <si>
    <t xml:space="preserve">      移民补助</t>
  </si>
  <si>
    <t>1030178</t>
  </si>
  <si>
    <t xml:space="preserve">  十三、污水处理费收入</t>
  </si>
  <si>
    <t>2082202</t>
  </si>
  <si>
    <t xml:space="preserve">      基础设施建设和经济发展</t>
  </si>
  <si>
    <t>1030180</t>
  </si>
  <si>
    <t xml:space="preserve">  十四、彩票发行机构和彩票销售机构的业务费用</t>
  </si>
  <si>
    <t>2082299</t>
  </si>
  <si>
    <t xml:space="preserve">      其他大中型水库移民后期扶持基金支出</t>
  </si>
  <si>
    <t>103018003</t>
  </si>
  <si>
    <t xml:space="preserve">    福利彩票销售机构的业务费用</t>
  </si>
  <si>
    <t>20823</t>
  </si>
  <si>
    <t xml:space="preserve">    小型水库移民扶助基金安排的支出</t>
  </si>
  <si>
    <t>103018004</t>
  </si>
  <si>
    <t xml:space="preserve">    体育彩票销售机构的业务费用</t>
  </si>
  <si>
    <t>2082301</t>
  </si>
  <si>
    <t>103018005</t>
  </si>
  <si>
    <t xml:space="preserve">    彩票兑奖周转金</t>
  </si>
  <si>
    <t>2082302</t>
  </si>
  <si>
    <t>103018006</t>
  </si>
  <si>
    <t xml:space="preserve">    彩票发行销售风险基金</t>
  </si>
  <si>
    <t>2082399</t>
  </si>
  <si>
    <t xml:space="preserve">      其他小型水库移民扶助基金支出</t>
  </si>
  <si>
    <t>103018007</t>
  </si>
  <si>
    <t xml:space="preserve">    彩票市场调控资金收入</t>
  </si>
  <si>
    <t>20829</t>
  </si>
  <si>
    <t xml:space="preserve">    小型水库移民扶助基金对应专项债务收入安排的支出</t>
  </si>
  <si>
    <t>1030199</t>
  </si>
  <si>
    <t xml:space="preserve">  十五、其他政府性基金收入</t>
  </si>
  <si>
    <t>2082901</t>
  </si>
  <si>
    <t>10310</t>
  </si>
  <si>
    <t xml:space="preserve">  十六、专项债务对应项目专项收入</t>
  </si>
  <si>
    <t>2082999</t>
  </si>
  <si>
    <t xml:space="preserve">      其他小型水库移民扶助基金对应专项债务收入安排的支出</t>
  </si>
  <si>
    <t>1031003</t>
  </si>
  <si>
    <t xml:space="preserve">    海南省高等级公路车辆通行附加费专项债务对应项目专项收入</t>
  </si>
  <si>
    <t>三、节能环保支出</t>
  </si>
  <si>
    <t>1031005</t>
  </si>
  <si>
    <t xml:space="preserve">    国家电影事业发展专项资金专项债务对应项目专项收入</t>
  </si>
  <si>
    <t>21160</t>
  </si>
  <si>
    <t xml:space="preserve">    可再生能源电价附加收入安排的支出</t>
  </si>
  <si>
    <t>1031006</t>
  </si>
  <si>
    <t xml:space="preserve">    国有土地使用权出让金专项债务对应项目专项收入</t>
  </si>
  <si>
    <t>2116001</t>
  </si>
  <si>
    <t xml:space="preserve">      风力发电补助</t>
  </si>
  <si>
    <t>103100601</t>
  </si>
  <si>
    <t xml:space="preserve">      土地储备专项债券对应项目专项收入</t>
  </si>
  <si>
    <t>2116002</t>
  </si>
  <si>
    <t xml:space="preserve">      太阳能发电补助</t>
  </si>
  <si>
    <t>103100602</t>
  </si>
  <si>
    <t xml:space="preserve">      棚户区改造专项债券对应项目专项收入</t>
  </si>
  <si>
    <t>2116003</t>
  </si>
  <si>
    <t xml:space="preserve">      生物质能发电补助</t>
  </si>
  <si>
    <t>103100699</t>
  </si>
  <si>
    <t xml:space="preserve">      其他国有土地使用权出让金专项债务对应项目专项收入</t>
  </si>
  <si>
    <t>2116099</t>
  </si>
  <si>
    <t xml:space="preserve">      其他可再生能源电价附加收入安排的支出</t>
  </si>
  <si>
    <t>1031008</t>
  </si>
  <si>
    <t xml:space="preserve">    农业土地开发资金专项债务对应项目专项收入</t>
  </si>
  <si>
    <t>21161</t>
  </si>
  <si>
    <t xml:space="preserve">    废弃电器电子产品处理基金支出</t>
  </si>
  <si>
    <t>1031009</t>
  </si>
  <si>
    <t xml:space="preserve">    大中型水库库区基金专项债务对应项目专项收入</t>
  </si>
  <si>
    <t>2116101</t>
  </si>
  <si>
    <t xml:space="preserve">      回收处理费用补贴</t>
  </si>
  <si>
    <t>1031010</t>
  </si>
  <si>
    <t xml:space="preserve">    城市基础设施配套费专项债务对应项目专项收入</t>
  </si>
  <si>
    <t>2116102</t>
  </si>
  <si>
    <t xml:space="preserve">      信息系统建设</t>
  </si>
  <si>
    <t>1031011</t>
  </si>
  <si>
    <t xml:space="preserve">    小型水库移民扶助基金专项债务对应项目专项收入</t>
  </si>
  <si>
    <t>2116103</t>
  </si>
  <si>
    <t xml:space="preserve">      基金征管经费</t>
  </si>
  <si>
    <t>1031012</t>
  </si>
  <si>
    <t xml:space="preserve">    国家重大水利工程建设基金专项债务对应项目专项收入</t>
  </si>
  <si>
    <t>2116104</t>
  </si>
  <si>
    <t xml:space="preserve">      其他废弃电器电子产品处理基金支出</t>
  </si>
  <si>
    <t>1031013</t>
  </si>
  <si>
    <t xml:space="preserve">    车辆通行费专项债务对应项目专项收入</t>
  </si>
  <si>
    <t>四、城乡社区支出</t>
  </si>
  <si>
    <t>103101301</t>
  </si>
  <si>
    <t xml:space="preserve">      政府收费公路专项债务对应项目专项收入</t>
  </si>
  <si>
    <t>21208</t>
  </si>
  <si>
    <t xml:space="preserve">    国有土地使用权出让收入安排的支出</t>
  </si>
  <si>
    <t>103101399</t>
  </si>
  <si>
    <t xml:space="preserve">      其他车辆通行费专项债务对应项目专项收入</t>
  </si>
  <si>
    <t>2120801</t>
  </si>
  <si>
    <t xml:space="preserve">      征地和拆迁补偿支出</t>
  </si>
  <si>
    <t>1031014</t>
  </si>
  <si>
    <t xml:space="preserve">    污水处理费专项债务对应项目专项收入</t>
  </si>
  <si>
    <t>2120802</t>
  </si>
  <si>
    <t xml:space="preserve">      土地开发支出</t>
  </si>
  <si>
    <t>1031099</t>
  </si>
  <si>
    <t xml:space="preserve">    其他政府性基金专项债务对应项目专项收入</t>
  </si>
  <si>
    <t>2120803</t>
  </si>
  <si>
    <t xml:space="preserve">      城市建设支出</t>
  </si>
  <si>
    <t>103109998</t>
  </si>
  <si>
    <t xml:space="preserve">      其他地方自行试点项目收益专项债券对应项目专项收入</t>
  </si>
  <si>
    <t>2120804</t>
  </si>
  <si>
    <t xml:space="preserve">      农村基础设施建设支出</t>
  </si>
  <si>
    <t>103109999</t>
  </si>
  <si>
    <t xml:space="preserve">      其他政府性基金专项债务对应项目专项收入</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</si>
  <si>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</si>
  <si>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</si>
  <si>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</si>
  <si>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</si>
  <si>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</si>
  <si>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</si>
  <si>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</si>
  <si>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</si>
  <si>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</si>
  <si>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</si>
  <si>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</si>
  <si>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</si>
  <si>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</si>
  <si>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2120899</t>
  </si>
  <si>
    <t xml:space="preserve">      其他国有土地使用权出让收入安排的支出</t>
  </si>
  <si>
    <t>2120814</t>
  </si>
  <si>
    <t>农业生产发展支出</t>
  </si>
  <si>
    <t>2120815</t>
  </si>
  <si>
    <t>农村社会事业支出</t>
  </si>
  <si>
    <t>2120816</t>
  </si>
  <si>
    <t>农业农村生态环境支出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</si>
  <si>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</si>
  <si>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</si>
  <si>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</si>
  <si>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</si>
  <si>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</si>
  <si>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</si>
  <si>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</si>
  <si>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</si>
  <si>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</si>
  <si>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</si>
  <si>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</si>
  <si>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</si>
  <si>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</si>
  <si>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</si>
  <si>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</si>
  <si>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</si>
  <si>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</si>
  <si>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</si>
  <si>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</si>
  <si>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</si>
  <si>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</si>
  <si>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</si>
  <si>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</si>
  <si>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</si>
  <si>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</si>
  <si>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</si>
  <si>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</si>
  <si>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</si>
  <si>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</si>
  <si>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</si>
  <si>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</si>
  <si>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</si>
  <si>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</si>
  <si>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</si>
  <si>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</si>
  <si>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</si>
  <si>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</si>
  <si>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</si>
  <si>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</si>
  <si>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</si>
  <si>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</si>
  <si>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</si>
  <si>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</si>
  <si>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</si>
  <si>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</si>
  <si>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</si>
  <si>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</si>
  <si>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</si>
  <si>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</si>
  <si>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</si>
  <si>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</si>
  <si>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</si>
  <si>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</si>
  <si>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</si>
  <si>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</si>
  <si>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</si>
  <si>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</si>
  <si>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</si>
  <si>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</si>
  <si>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</si>
  <si>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</si>
  <si>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</si>
  <si>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</si>
  <si>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</si>
  <si>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</si>
  <si>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</si>
  <si>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</si>
  <si>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</si>
  <si>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</si>
  <si>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</si>
  <si>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</si>
  <si>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</si>
  <si>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</si>
  <si>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</si>
  <si>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</si>
  <si>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</si>
  <si>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</si>
  <si>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</si>
  <si>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</si>
  <si>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</si>
  <si>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</si>
  <si>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</si>
  <si>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</si>
  <si>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</si>
  <si>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</si>
  <si>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2136902</t>
  </si>
  <si>
    <t xml:space="preserve">      三峡后续工作</t>
  </si>
  <si>
    <t>2136903</t>
  </si>
  <si>
    <t xml:space="preserve">      地方重大水利工程建设</t>
  </si>
  <si>
    <t>2136999</t>
  </si>
  <si>
    <t xml:space="preserve">      其他重大水利工程建设基金支出</t>
  </si>
  <si>
    <t>六、交通运输支出</t>
  </si>
  <si>
    <t>21460</t>
  </si>
  <si>
    <t xml:space="preserve">    海南省高等级公路车辆通行附加费安排的支出</t>
  </si>
  <si>
    <t>2146001</t>
  </si>
  <si>
    <t>2146002</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</si>
  <si>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</si>
  <si>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</si>
  <si>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</si>
  <si>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</si>
  <si>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</si>
  <si>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</si>
  <si>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</si>
  <si>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</si>
  <si>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</si>
  <si>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</si>
  <si>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</si>
  <si>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</si>
  <si>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</si>
  <si>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</si>
  <si>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</si>
  <si>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</si>
  <si>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</si>
  <si>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</si>
  <si>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</si>
  <si>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</si>
  <si>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</si>
  <si>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</si>
  <si>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</si>
  <si>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</si>
  <si>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</si>
  <si>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</si>
  <si>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</si>
  <si>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</si>
  <si>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</si>
  <si>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</si>
  <si>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</si>
  <si>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</si>
  <si>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</si>
  <si>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</si>
  <si>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</si>
  <si>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</si>
  <si>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</si>
  <si>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</si>
  <si>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</si>
  <si>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</si>
  <si>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</si>
  <si>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</si>
  <si>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</si>
  <si>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</si>
  <si>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</si>
  <si>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</si>
  <si>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</si>
  <si>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</si>
  <si>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</si>
  <si>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</si>
  <si>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</si>
  <si>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</si>
  <si>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</si>
  <si>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</si>
  <si>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</si>
  <si>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</si>
  <si>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</si>
  <si>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</si>
  <si>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</si>
  <si>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</si>
  <si>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2146909</t>
  </si>
  <si>
    <t xml:space="preserve">      民航科教和信息建设</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</si>
  <si>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</si>
  <si>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</si>
  <si>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</si>
  <si>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</si>
  <si>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</si>
  <si>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</si>
  <si>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</si>
  <si>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</si>
  <si>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</si>
  <si>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</si>
  <si>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</si>
  <si>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</si>
  <si>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</si>
  <si>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</si>
  <si>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</si>
  <si>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</si>
  <si>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</si>
  <si>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</si>
  <si>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</si>
  <si>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</si>
  <si>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</si>
  <si>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</si>
  <si>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</si>
  <si>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</si>
  <si>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</si>
  <si>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</si>
  <si>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</si>
  <si>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</si>
  <si>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</si>
  <si>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</si>
  <si>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</si>
  <si>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</si>
  <si>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</si>
  <si>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</si>
  <si>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</si>
  <si>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</si>
  <si>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</si>
  <si>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</si>
  <si>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</si>
  <si>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</si>
  <si>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</si>
  <si>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</si>
  <si>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</si>
  <si>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</si>
  <si>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</si>
  <si>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</si>
  <si>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</si>
  <si>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</si>
  <si>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22909</t>
  </si>
  <si>
    <t xml:space="preserve">    抗疫特别国债财务基金支出</t>
  </si>
  <si>
    <t>22960</t>
  </si>
  <si>
    <t xml:space="preserve">    彩票公益金安排的支出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</si>
  <si>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</si>
  <si>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</si>
  <si>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</si>
  <si>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</si>
  <si>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</si>
  <si>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</si>
  <si>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</si>
  <si>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</si>
  <si>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</si>
  <si>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</si>
  <si>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</si>
  <si>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</si>
  <si>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</si>
  <si>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用于巩固脱贫攻坚成果衔接乡村振兴的彩票公益金支出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</si>
  <si>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</si>
  <si>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</si>
  <si>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</si>
  <si>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</si>
  <si>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</si>
  <si>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</si>
  <si>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九、债务付息支出</t>
  </si>
  <si>
    <t>2320401</t>
  </si>
  <si>
    <t xml:space="preserve">      海南省高等级公路车辆通行附加费债务付息支出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</si>
  <si>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</si>
  <si>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</si>
  <si>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</si>
  <si>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</si>
  <si>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</si>
  <si>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</si>
  <si>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</si>
  <si>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</si>
  <si>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</si>
  <si>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</si>
  <si>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</si>
  <si>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</si>
  <si>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</si>
  <si>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</si>
  <si>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</si>
  <si>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</si>
  <si>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</si>
  <si>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</si>
  <si>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</si>
  <si>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</si>
  <si>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</si>
  <si>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</si>
  <si>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</si>
  <si>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</si>
  <si>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</si>
  <si>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</si>
  <si>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</si>
  <si>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</si>
  <si>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</si>
  <si>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2330401</t>
  </si>
  <si>
    <t xml:space="preserve">      海南省高等级公路车辆通行附加费债务发行费用支出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</si>
  <si>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</si>
  <si>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</si>
  <si>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</si>
  <si>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</si>
  <si>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</si>
  <si>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</si>
  <si>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</si>
  <si>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</si>
  <si>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</si>
  <si>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</si>
  <si>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</si>
  <si>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</si>
  <si>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</si>
  <si>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</si>
  <si>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</si>
  <si>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</si>
  <si>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</si>
  <si>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</si>
  <si>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</si>
  <si>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</si>
  <si>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</si>
  <si>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</si>
  <si>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</si>
  <si>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</si>
  <si>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</si>
  <si>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</si>
  <si>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</si>
  <si>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</si>
  <si>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</si>
  <si>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</si>
  <si>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</si>
  <si>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</si>
  <si>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</si>
  <si>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</si>
  <si>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</si>
  <si>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</si>
  <si>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</si>
  <si>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</si>
  <si>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</si>
  <si>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</si>
  <si>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</si>
  <si>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</si>
  <si>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</si>
  <si>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</si>
  <si>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</si>
  <si>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</si>
  <si>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</si>
  <si>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</si>
  <si>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</si>
  <si>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</si>
  <si>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</si>
  <si>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</si>
  <si>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</si>
  <si>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</si>
  <si>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</si>
  <si>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</si>
  <si>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</si>
  <si>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</si>
  <si>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</si>
  <si>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2340202</t>
  </si>
  <si>
    <t>2340203</t>
  </si>
  <si>
    <t xml:space="preserve">      创业担保贷款贴息</t>
  </si>
  <si>
    <t>2340204</t>
  </si>
  <si>
    <t xml:space="preserve">      援企稳岗补贴</t>
  </si>
  <si>
    <t>2340205</t>
  </si>
  <si>
    <t xml:space="preserve">      困难群众基本生活补助</t>
  </si>
  <si>
    <t>2340299</t>
  </si>
  <si>
    <t xml:space="preserve">      其他抗疫相关支出</t>
  </si>
  <si>
    <t>收入合计</t>
  </si>
  <si>
    <t>支出合计</t>
  </si>
  <si>
    <t xml:space="preserve">  转移性收入</t>
  </si>
  <si>
    <t xml:space="preserve">  转移性支出</t>
  </si>
  <si>
    <t>11004</t>
  </si>
  <si>
    <t xml:space="preserve">    政府性基金补助收入</t>
  </si>
  <si>
    <t>23004</t>
  </si>
  <si>
    <t xml:space="preserve">    政府性基金补助支出</t>
  </si>
  <si>
    <t xml:space="preserve">    政府性基金上解收入</t>
  </si>
  <si>
    <t>2300603</t>
  </si>
  <si>
    <t xml:space="preserve">    政府性基金上解支出</t>
  </si>
  <si>
    <t xml:space="preserve">    上年结余收入</t>
  </si>
  <si>
    <t xml:space="preserve">    调出资金</t>
  </si>
  <si>
    <t xml:space="preserve">    调入资金</t>
  </si>
  <si>
    <t xml:space="preserve">    年终结余（转）</t>
  </si>
  <si>
    <t>105</t>
  </si>
  <si>
    <t xml:space="preserve">  债务收入</t>
  </si>
  <si>
    <t>231</t>
  </si>
  <si>
    <t xml:space="preserve">  债务支出</t>
  </si>
  <si>
    <t>1050402</t>
  </si>
  <si>
    <t xml:space="preserve">    地方政府专项债务收入</t>
  </si>
  <si>
    <t>23104</t>
  </si>
  <si>
    <t xml:space="preserve">    地方政府专项债务还本支出</t>
  </si>
  <si>
    <t>1101102</t>
  </si>
  <si>
    <t xml:space="preserve">    地方政府专项债务转贷收入</t>
  </si>
  <si>
    <t xml:space="preserve">    地方政府专项债务转贷支出</t>
  </si>
  <si>
    <t>表十</t>
  </si>
  <si>
    <t>2023年政府性基金预算支出资金来源表</t>
  </si>
  <si>
    <t>当年预算收入安排</t>
  </si>
  <si>
    <t>转移支付收入安排</t>
  </si>
  <si>
    <t>上年结余</t>
  </si>
  <si>
    <t xml:space="preserve">   国家电影事业发展专项资金安排的支出</t>
  </si>
  <si>
    <t xml:space="preserve">   旅游发展基金支出</t>
  </si>
  <si>
    <t xml:space="preserve">   国家电影事业发展专项资金对应专项债务收入安排的支出</t>
  </si>
  <si>
    <t xml:space="preserve">    污水处理费安排的支出</t>
  </si>
  <si>
    <t>21370</t>
  </si>
  <si>
    <t xml:space="preserve">    大中型水库库区基金对应专项债务收入安排的支出</t>
  </si>
  <si>
    <t>21371</t>
  </si>
  <si>
    <t xml:space="preserve">    国家重大水利工程建设基金对应专项债务收入安排的支出</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</si>
</sst>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176" formatCode="0_ "/>
    <numFmt numFmtId="41" formatCode="_ * #,##0_ ;_ * \-#,##0_ ;_ * &quot;-&quot;_ ;_ @_ "/>
    <numFmt numFmtId="43" formatCode="_ * #,##0.00_ ;_ * \-#,##0.00_ ;_ * &quot;-&quot;??_ ;_ @_ "/>
    <numFmt numFmtId="177" formatCode="#,##0_ "/>
    <numFmt numFmtId="178" formatCode="0.0_ "/>
  </numFmts>
  <fonts count="42">
    <font>
      <sz val="12"/>
      <name val="宋体"/>
      <charset val="134"/>
    </font>
    <font>
      <b/>
      <sz val="16"/>
      <name val="黑体"/>
      <charset val="134"/>
    </font>
    <font>
      <b/>
      <sz val="11"/>
      <name val="宋体"/>
      <charset val="134"/>
      <scheme val="minor"/>
    </font>
    <font>
      <sz val="11"/>
      <name val="宋体"/>
      <charset val="134"/>
      <scheme val="minor"/>
    </font>
    <font>
      <sz val="12"/>
      <name val="黑体"/>
      <charset val="134"/>
    </font>
    <font>
      <b/>
      <sz val="18"/>
      <name val="黑体"/>
      <charset val="134"/>
    </font>
    <font>
      <sz val="11"/>
      <color rgb="FFFF0000"/>
      <name val="宋体"/>
      <charset val="134"/>
      <scheme val="minor"/>
    </font>
    <font>
      <b/>
      <sz val="11"/>
      <name val="宋体"/>
      <charset val="134"/>
    </font>
    <font>
      <sz val="11"/>
      <name val="宋体"/>
      <charset val="134"/>
    </font>
    <font>
      <sz val="12"/>
      <name val="宋体"/>
      <charset val="134"/>
    </font>
    <font>
      <b/>
      <sz val="11"/>
      <color indexed="8"/>
      <name val="宋体"/>
      <charset val="134"/>
    </font>
    <font>
      <sz val="11"/>
      <color indexed="8"/>
      <name val="宋体"/>
      <charset val="134"/>
    </font>
    <font>
      <sz val="12"/>
      <color rgb="FFFF0000"/>
      <name val="宋体"/>
      <charset val="134"/>
    </font>
    <font>
      <sz val="11"/>
      <color theme="1"/>
      <name val="宋体"/>
      <charset val="134"/>
      <scheme val="minor"/>
    </font>
    <font>
      <sz val="11"/>
      <name val="宋体"/>
      <charset val="134"/>
      <scheme val="minor"/>
    </font>
    <font>
      <sz val="16"/>
      <name val="黑体"/>
      <charset val="134"/>
    </font>
    <font>
      <b/>
      <sz val="24"/>
      <name val="黑体"/>
      <charset val="134"/>
    </font>
    <font>
      <sz val="18"/>
      <name val="黑体"/>
      <charset val="134"/>
    </font>
    <font>
      <sz val="16"/>
      <name val="楷体_GB2312"/>
      <charset val="134"/>
    </font>
    <font>
      <sz val="48"/>
      <name val="黑体"/>
      <charset val="134"/>
    </font>
    <font>
      <sz val="22"/>
      <name val="楷体_GB2312"/>
      <charset val="134"/>
    </font>
    <font>
      <sz val="11"/>
      <color theme="1"/>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sz val="9"/>
      <name val="宋体"/>
      <charset val="134"/>
    </font>
    <font>
      <sz val="10"/>
      <name val="宋体"/>
      <charset val="134"/>
    </font>
  </fonts>
  <fills count="40">
    <fill>
      <patternFill patternType="none"/>
    </fill>
    <fill>
      <patternFill patternType="gray125"/>
    </fill>
    <fill>
      <patternFill patternType="solid">
        <fgColor theme="0"/>
        <bgColor indexed="64"/>
      </patternFill>
    </fill>
    <fill>
      <patternFill patternType="solid">
        <fgColor theme="4" tint="0.399945066682943"/>
        <bgColor indexed="64"/>
      </patternFill>
    </fill>
    <fill>
      <patternFill patternType="solid">
        <fgColor theme="5" tint="0.799951170384838"/>
        <bgColor indexed="64"/>
      </patternFill>
    </fill>
    <fill>
      <patternFill patternType="solid">
        <fgColor theme="4" tint="0.399914548173467"/>
        <bgColor indexed="64"/>
      </patternFill>
    </fill>
    <fill>
      <patternFill patternType="solid">
        <fgColor theme="5" tint="0.799920651875362"/>
        <bgColor indexed="64"/>
      </patternFill>
    </fill>
    <fill>
      <patternFill patternType="solid">
        <fgColor theme="3" tint="0.799920651875362"/>
        <bgColor indexed="64"/>
      </patternFill>
    </fill>
    <fill>
      <patternFill patternType="solid">
        <fgColor rgb="FFB2B16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5"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style="thin">
        <color auto="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7">
    <xf numFmtId="0" fontId="0" fillId="0" borderId="0"/>
    <xf numFmtId="42" fontId="13" fillId="0" borderId="0" applyFont="0" applyFill="0" applyBorder="0" applyAlignment="0" applyProtection="0">
      <alignment vertical="center"/>
    </xf>
    <xf numFmtId="0" fontId="21" fillId="10" borderId="0" applyNumberFormat="0" applyBorder="0" applyAlignment="0" applyProtection="0">
      <alignment vertical="center"/>
    </xf>
    <xf numFmtId="0" fontId="29" fillId="13"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1" fillId="16" borderId="0" applyNumberFormat="0" applyBorder="0" applyAlignment="0" applyProtection="0">
      <alignment vertical="center"/>
    </xf>
    <xf numFmtId="0" fontId="26" fillId="12" borderId="0" applyNumberFormat="0" applyBorder="0" applyAlignment="0" applyProtection="0">
      <alignment vertical="center"/>
    </xf>
    <xf numFmtId="43" fontId="13" fillId="0" borderId="0" applyFont="0" applyFill="0" applyBorder="0" applyAlignment="0" applyProtection="0">
      <alignment vertical="center"/>
    </xf>
    <xf numFmtId="0" fontId="33" fillId="18" borderId="0" applyNumberFormat="0" applyBorder="0" applyAlignment="0" applyProtection="0">
      <alignment vertical="center"/>
    </xf>
    <xf numFmtId="0" fontId="32" fillId="0" borderId="0" applyNumberFormat="0" applyFill="0" applyBorder="0" applyAlignment="0" applyProtection="0">
      <alignment vertical="center"/>
    </xf>
    <xf numFmtId="9" fontId="13" fillId="0" borderId="0" applyFont="0" applyFill="0" applyBorder="0" applyAlignment="0" applyProtection="0">
      <alignment vertical="center"/>
    </xf>
    <xf numFmtId="0" fontId="34" fillId="0" borderId="0" applyNumberFormat="0" applyFill="0" applyBorder="0" applyAlignment="0" applyProtection="0">
      <alignment vertical="center"/>
    </xf>
    <xf numFmtId="9" fontId="9" fillId="0" borderId="0" applyFont="0" applyFill="0" applyBorder="0" applyAlignment="0" applyProtection="0">
      <alignment vertical="center"/>
    </xf>
    <xf numFmtId="0" fontId="13" fillId="19" borderId="15" applyNumberFormat="0" applyFont="0" applyAlignment="0" applyProtection="0">
      <alignment vertical="center"/>
    </xf>
    <xf numFmtId="0" fontId="33" fillId="23"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5" fillId="0" borderId="11" applyNumberFormat="0" applyFill="0" applyAlignment="0" applyProtection="0">
      <alignment vertical="center"/>
    </xf>
    <xf numFmtId="0" fontId="38" fillId="0" borderId="11" applyNumberFormat="0" applyFill="0" applyAlignment="0" applyProtection="0">
      <alignment vertical="center"/>
    </xf>
    <xf numFmtId="0" fontId="33" fillId="22" borderId="0" applyNumberFormat="0" applyBorder="0" applyAlignment="0" applyProtection="0">
      <alignment vertical="center"/>
    </xf>
    <xf numFmtId="0" fontId="23" fillId="0" borderId="16" applyNumberFormat="0" applyFill="0" applyAlignment="0" applyProtection="0">
      <alignment vertical="center"/>
    </xf>
    <xf numFmtId="0" fontId="33" fillId="28" borderId="0" applyNumberFormat="0" applyBorder="0" applyAlignment="0" applyProtection="0">
      <alignment vertical="center"/>
    </xf>
    <xf numFmtId="0" fontId="24" fillId="11" borderId="10" applyNumberFormat="0" applyAlignment="0" applyProtection="0">
      <alignment vertical="center"/>
    </xf>
    <xf numFmtId="0" fontId="36" fillId="11" borderId="13" applyNumberFormat="0" applyAlignment="0" applyProtection="0">
      <alignment vertical="center"/>
    </xf>
    <xf numFmtId="0" fontId="30" fillId="14" borderId="14" applyNumberFormat="0" applyAlignment="0" applyProtection="0">
      <alignment vertical="center"/>
    </xf>
    <xf numFmtId="0" fontId="21" fillId="32" borderId="0" applyNumberFormat="0" applyBorder="0" applyAlignment="0" applyProtection="0">
      <alignment vertical="center"/>
    </xf>
    <xf numFmtId="0" fontId="33" fillId="36" borderId="0" applyNumberFormat="0" applyBorder="0" applyAlignment="0" applyProtection="0">
      <alignment vertical="center"/>
    </xf>
    <xf numFmtId="0" fontId="22" fillId="0" borderId="9" applyNumberFormat="0" applyFill="0" applyAlignment="0" applyProtection="0">
      <alignment vertical="center"/>
    </xf>
    <xf numFmtId="0" fontId="27" fillId="0" borderId="12" applyNumberFormat="0" applyFill="0" applyAlignment="0" applyProtection="0">
      <alignment vertical="center"/>
    </xf>
    <xf numFmtId="0" fontId="39" fillId="37" borderId="0" applyNumberFormat="0" applyBorder="0" applyAlignment="0" applyProtection="0">
      <alignment vertical="center"/>
    </xf>
    <xf numFmtId="0" fontId="35" fillId="24" borderId="0" applyNumberFormat="0" applyBorder="0" applyAlignment="0" applyProtection="0">
      <alignment vertical="center"/>
    </xf>
    <xf numFmtId="0" fontId="21" fillId="35" borderId="0" applyNumberFormat="0" applyBorder="0" applyAlignment="0" applyProtection="0">
      <alignment vertical="center"/>
    </xf>
    <xf numFmtId="0" fontId="33" fillId="38" borderId="0" applyNumberFormat="0" applyBorder="0" applyAlignment="0" applyProtection="0">
      <alignment vertical="center"/>
    </xf>
    <xf numFmtId="0" fontId="21" fillId="27" borderId="0" applyNumberFormat="0" applyBorder="0" applyAlignment="0" applyProtection="0">
      <alignment vertical="center"/>
    </xf>
    <xf numFmtId="0" fontId="21" fillId="34" borderId="0" applyNumberFormat="0" applyBorder="0" applyAlignment="0" applyProtection="0">
      <alignment vertical="center"/>
    </xf>
    <xf numFmtId="0" fontId="21" fillId="39" borderId="0" applyNumberFormat="0" applyBorder="0" applyAlignment="0" applyProtection="0">
      <alignment vertical="center"/>
    </xf>
    <xf numFmtId="0" fontId="21" fillId="31" borderId="0" applyNumberFormat="0" applyBorder="0" applyAlignment="0" applyProtection="0">
      <alignment vertical="center"/>
    </xf>
    <xf numFmtId="0" fontId="33" fillId="26" borderId="0" applyNumberFormat="0" applyBorder="0" applyAlignment="0" applyProtection="0">
      <alignment vertical="center"/>
    </xf>
    <xf numFmtId="0" fontId="9" fillId="0" borderId="0"/>
    <xf numFmtId="0" fontId="33" fillId="21" borderId="0" applyNumberFormat="0" applyBorder="0" applyAlignment="0" applyProtection="0">
      <alignment vertical="center"/>
    </xf>
    <xf numFmtId="0" fontId="21" fillId="20" borderId="0" applyNumberFormat="0" applyBorder="0" applyAlignment="0" applyProtection="0">
      <alignment vertical="center"/>
    </xf>
    <xf numFmtId="0" fontId="21" fillId="17" borderId="0" applyNumberFormat="0" applyBorder="0" applyAlignment="0" applyProtection="0">
      <alignment vertical="center"/>
    </xf>
    <xf numFmtId="0" fontId="33" fillId="33" borderId="0" applyNumberFormat="0" applyBorder="0" applyAlignment="0" applyProtection="0">
      <alignment vertical="center"/>
    </xf>
    <xf numFmtId="0" fontId="9" fillId="0" borderId="0">
      <alignment vertical="center"/>
    </xf>
    <xf numFmtId="0" fontId="21" fillId="30" borderId="0" applyNumberFormat="0" applyBorder="0" applyAlignment="0" applyProtection="0">
      <alignment vertical="center"/>
    </xf>
    <xf numFmtId="0" fontId="33" fillId="15" borderId="0" applyNumberFormat="0" applyBorder="0" applyAlignment="0" applyProtection="0">
      <alignment vertical="center"/>
    </xf>
    <xf numFmtId="0" fontId="33" fillId="29" borderId="0" applyNumberFormat="0" applyBorder="0" applyAlignment="0" applyProtection="0">
      <alignment vertical="center"/>
    </xf>
    <xf numFmtId="0" fontId="40" fillId="0" borderId="0"/>
    <xf numFmtId="0" fontId="21" fillId="9" borderId="0" applyNumberFormat="0" applyBorder="0" applyAlignment="0" applyProtection="0">
      <alignment vertical="center"/>
    </xf>
    <xf numFmtId="0" fontId="33" fillId="25"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cellStyleXfs>
  <cellXfs count="208">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4"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3" fontId="3" fillId="2" borderId="1" xfId="0" applyNumberFormat="1" applyFont="1" applyFill="1" applyBorder="1" applyAlignment="1" applyProtection="1">
      <alignment vertical="center"/>
    </xf>
    <xf numFmtId="177" fontId="3" fillId="3" borderId="1" xfId="0" applyNumberFormat="1" applyFont="1" applyFill="1" applyBorder="1" applyAlignment="1">
      <alignment horizontal="right" vertical="center" wrapText="1"/>
    </xf>
    <xf numFmtId="3" fontId="3" fillId="2" borderId="1" xfId="0" applyNumberFormat="1" applyFont="1" applyFill="1" applyBorder="1" applyAlignment="1" applyProtection="1">
      <alignment horizontal="left" vertical="center"/>
    </xf>
    <xf numFmtId="177" fontId="3" fillId="2" borderId="1" xfId="0" applyNumberFormat="1" applyFont="1" applyFill="1" applyBorder="1" applyAlignment="1">
      <alignment horizontal="right" vertical="center" wrapText="1"/>
    </xf>
    <xf numFmtId="0" fontId="3" fillId="2" borderId="1" xfId="0" applyFont="1" applyFill="1" applyBorder="1" applyAlignment="1">
      <alignment horizontal="left" vertical="center"/>
    </xf>
    <xf numFmtId="0" fontId="6" fillId="2" borderId="1" xfId="0" applyFont="1" applyFill="1" applyBorder="1" applyAlignment="1">
      <alignment vertical="center"/>
    </xf>
    <xf numFmtId="0" fontId="6" fillId="2" borderId="1" xfId="53" applyFont="1" applyFill="1" applyBorder="1" applyAlignment="1">
      <alignment vertical="center" wrapText="1"/>
    </xf>
    <xf numFmtId="177" fontId="3" fillId="4" borderId="1" xfId="0" applyNumberFormat="1" applyFont="1" applyFill="1" applyBorder="1" applyAlignment="1">
      <alignment horizontal="right" vertical="center" wrapText="1"/>
    </xf>
    <xf numFmtId="0" fontId="2" fillId="2" borderId="1" xfId="0" applyFont="1" applyFill="1" applyBorder="1" applyAlignment="1">
      <alignment horizontal="distributed" vertical="center"/>
    </xf>
    <xf numFmtId="0" fontId="3" fillId="3" borderId="0" xfId="0" applyFont="1" applyFill="1" applyAlignment="1">
      <alignment vertical="center" wrapText="1"/>
    </xf>
    <xf numFmtId="0" fontId="3" fillId="2" borderId="0" xfId="0" applyFont="1" applyFill="1" applyAlignment="1">
      <alignment horizontal="right" vertical="center" wrapText="1"/>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0" fontId="3" fillId="3" borderId="0" xfId="0" applyFont="1" applyFill="1" applyAlignment="1">
      <alignment vertical="center"/>
    </xf>
    <xf numFmtId="0" fontId="4" fillId="2" borderId="0" xfId="0" applyFont="1" applyFill="1" applyAlignment="1">
      <alignment vertical="center" wrapText="1"/>
    </xf>
    <xf numFmtId="0" fontId="4" fillId="2" borderId="0" xfId="0" applyFont="1" applyFill="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2" borderId="1" xfId="53" applyFont="1" applyFill="1" applyBorder="1" applyAlignment="1">
      <alignment horizontal="center" vertical="center" wrapText="1"/>
    </xf>
    <xf numFmtId="3" fontId="3" fillId="2" borderId="1" xfId="0" applyNumberFormat="1" applyFont="1" applyFill="1" applyBorder="1" applyAlignment="1" applyProtection="1">
      <alignment vertical="center" wrapText="1"/>
    </xf>
    <xf numFmtId="177" fontId="3" fillId="2" borderId="1" xfId="0" applyNumberFormat="1" applyFont="1" applyFill="1" applyBorder="1" applyAlignment="1" applyProtection="1">
      <alignment horizontal="right" vertical="center"/>
    </xf>
    <xf numFmtId="177" fontId="3" fillId="5" borderId="1" xfId="0" applyNumberFormat="1" applyFont="1" applyFill="1" applyBorder="1" applyAlignment="1" applyProtection="1">
      <alignment horizontal="right" vertical="center"/>
    </xf>
    <xf numFmtId="3" fontId="3" fillId="5" borderId="1" xfId="0" applyNumberFormat="1" applyFont="1" applyFill="1" applyBorder="1" applyAlignment="1" applyProtection="1">
      <alignment vertical="center" wrapText="1"/>
    </xf>
    <xf numFmtId="177" fontId="3" fillId="5" borderId="1" xfId="0" applyNumberFormat="1" applyFont="1" applyFill="1" applyBorder="1" applyAlignment="1">
      <alignment horizontal="right" vertical="center"/>
    </xf>
    <xf numFmtId="0" fontId="3" fillId="2" borderId="1" xfId="0" applyFont="1" applyFill="1" applyBorder="1" applyAlignment="1">
      <alignment vertical="center" wrapText="1"/>
    </xf>
    <xf numFmtId="177" fontId="3" fillId="2" borderId="1" xfId="0" applyNumberFormat="1" applyFont="1" applyFill="1" applyBorder="1" applyAlignment="1">
      <alignment horizontal="right" vertical="center"/>
    </xf>
    <xf numFmtId="0" fontId="3" fillId="5" borderId="1" xfId="0" applyFont="1" applyFill="1" applyBorder="1" applyAlignment="1">
      <alignment vertical="center" wrapText="1"/>
    </xf>
    <xf numFmtId="1" fontId="3" fillId="2" borderId="1" xfId="0" applyNumberFormat="1" applyFont="1" applyFill="1" applyBorder="1" applyAlignment="1" applyProtection="1">
      <alignment vertical="center" wrapText="1"/>
      <protection locked="0"/>
    </xf>
    <xf numFmtId="1" fontId="3" fillId="5" borderId="1" xfId="0" applyNumberFormat="1" applyFont="1" applyFill="1" applyBorder="1" applyAlignment="1" applyProtection="1">
      <alignment vertical="center" wrapText="1"/>
      <protection locked="0"/>
    </xf>
    <xf numFmtId="3" fontId="3" fillId="2" borderId="1" xfId="0" applyNumberFormat="1" applyFont="1" applyFill="1" applyBorder="1" applyAlignment="1" applyProtection="1">
      <alignment horizontal="left" vertical="center" wrapText="1"/>
    </xf>
    <xf numFmtId="0" fontId="3" fillId="2" borderId="0" xfId="0" applyFont="1" applyFill="1" applyAlignment="1">
      <alignment horizontal="right" vertical="center"/>
    </xf>
    <xf numFmtId="177" fontId="3" fillId="5" borderId="1" xfId="0" applyNumberFormat="1" applyFont="1" applyFill="1" applyBorder="1" applyAlignment="1">
      <alignment vertical="center"/>
    </xf>
    <xf numFmtId="3" fontId="3" fillId="5" borderId="1" xfId="0" applyNumberFormat="1" applyFont="1" applyFill="1" applyBorder="1" applyAlignment="1" applyProtection="1">
      <alignment horizontal="left" vertical="center" wrapText="1"/>
    </xf>
    <xf numFmtId="177" fontId="3" fillId="2" borderId="1" xfId="0" applyNumberFormat="1" applyFont="1" applyFill="1" applyBorder="1" applyAlignment="1">
      <alignment vertical="center"/>
    </xf>
    <xf numFmtId="0" fontId="3" fillId="2" borderId="1" xfId="53" applyFont="1" applyFill="1" applyBorder="1" applyAlignment="1">
      <alignment vertical="center" wrapText="1"/>
    </xf>
    <xf numFmtId="0" fontId="3" fillId="2" borderId="1" xfId="0" applyFont="1" applyFill="1" applyBorder="1" applyAlignment="1">
      <alignment horizontal="left" vertical="center" wrapText="1"/>
    </xf>
    <xf numFmtId="0" fontId="6" fillId="2" borderId="1" xfId="0" applyFont="1" applyFill="1" applyBorder="1" applyAlignment="1">
      <alignment horizontal="left" vertical="center" wrapText="1" indent="3"/>
    </xf>
    <xf numFmtId="3" fontId="3" fillId="6" borderId="1" xfId="0" applyNumberFormat="1" applyFont="1" applyFill="1" applyBorder="1" applyAlignment="1" applyProtection="1">
      <alignment vertical="center" wrapText="1"/>
    </xf>
    <xf numFmtId="177" fontId="3" fillId="4" borderId="1" xfId="0" applyNumberFormat="1" applyFont="1" applyFill="1" applyBorder="1" applyAlignment="1">
      <alignment vertical="center"/>
    </xf>
    <xf numFmtId="177" fontId="3" fillId="6" borderId="1" xfId="0" applyNumberFormat="1" applyFont="1" applyFill="1" applyBorder="1" applyAlignment="1">
      <alignment vertical="center"/>
    </xf>
    <xf numFmtId="0" fontId="3" fillId="5" borderId="1" xfId="53" applyFont="1" applyFill="1" applyBorder="1" applyAlignment="1">
      <alignment vertical="center" wrapText="1"/>
    </xf>
    <xf numFmtId="0" fontId="3" fillId="5"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177" fontId="6" fillId="6" borderId="1" xfId="0" applyNumberFormat="1" applyFont="1" applyFill="1" applyBorder="1" applyAlignment="1">
      <alignment vertical="center"/>
    </xf>
    <xf numFmtId="0" fontId="3" fillId="2" borderId="1" xfId="0" applyFont="1" applyFill="1" applyBorder="1" applyAlignment="1">
      <alignment horizontal="left" vertical="center" wrapText="1" indent="3"/>
    </xf>
    <xf numFmtId="0" fontId="2" fillId="2" borderId="1" xfId="0" applyFont="1" applyFill="1" applyBorder="1" applyAlignment="1">
      <alignment horizontal="distributed" vertical="center" wrapText="1"/>
    </xf>
    <xf numFmtId="0" fontId="2" fillId="2" borderId="1" xfId="0" applyFont="1" applyFill="1" applyBorder="1" applyAlignment="1">
      <alignment vertical="center" wrapText="1"/>
    </xf>
    <xf numFmtId="0" fontId="2" fillId="5" borderId="1" xfId="0" applyFont="1" applyFill="1" applyBorder="1" applyAlignment="1">
      <alignment horizontal="distributed" vertical="center" wrapText="1"/>
    </xf>
    <xf numFmtId="0" fontId="2" fillId="5" borderId="1" xfId="0" applyFont="1" applyFill="1" applyBorder="1" applyAlignment="1">
      <alignment vertical="center" wrapText="1"/>
    </xf>
    <xf numFmtId="177" fontId="3" fillId="2" borderId="1" xfId="0" applyNumberFormat="1" applyFont="1" applyFill="1" applyBorder="1" applyAlignment="1" applyProtection="1">
      <alignment horizontal="right" vertical="center"/>
      <protection locked="0"/>
    </xf>
    <xf numFmtId="1" fontId="3" fillId="2" borderId="1" xfId="0" applyNumberFormat="1" applyFont="1" applyFill="1" applyBorder="1" applyAlignment="1" applyProtection="1">
      <alignment vertical="center"/>
      <protection locked="0"/>
    </xf>
    <xf numFmtId="0" fontId="3" fillId="5" borderId="0" xfId="0" applyFont="1" applyFill="1" applyAlignment="1">
      <alignment vertical="center"/>
    </xf>
    <xf numFmtId="0" fontId="3" fillId="5" borderId="0" xfId="0" applyFont="1" applyFill="1" applyAlignment="1">
      <alignment vertical="center" wrapText="1"/>
    </xf>
    <xf numFmtId="0" fontId="0" fillId="2" borderId="0" xfId="53" applyFont="1" applyFill="1" applyAlignment="1">
      <alignment vertical="center"/>
    </xf>
    <xf numFmtId="0" fontId="4" fillId="2" borderId="0" xfId="53" applyFont="1" applyFill="1" applyAlignment="1">
      <alignment vertical="center"/>
    </xf>
    <xf numFmtId="0" fontId="8" fillId="2" borderId="0" xfId="53" applyFont="1" applyFill="1" applyAlignment="1">
      <alignment vertical="center"/>
    </xf>
    <xf numFmtId="0" fontId="7" fillId="2" borderId="0" xfId="54" applyFont="1" applyFill="1" applyAlignment="1"/>
    <xf numFmtId="0" fontId="0" fillId="2" borderId="0" xfId="54" applyFont="1" applyFill="1" applyAlignment="1"/>
    <xf numFmtId="0" fontId="9" fillId="2" borderId="0" xfId="54" applyFill="1" applyAlignment="1"/>
    <xf numFmtId="0" fontId="0" fillId="2" borderId="0" xfId="54" applyFont="1" applyFill="1" applyAlignment="1">
      <alignment horizontal="center"/>
    </xf>
    <xf numFmtId="0" fontId="0" fillId="2" borderId="0" xfId="54" applyFont="1" applyFill="1" applyAlignment="1">
      <alignment wrapText="1"/>
    </xf>
    <xf numFmtId="0" fontId="0" fillId="2" borderId="0" xfId="53" applyFont="1" applyFill="1" applyAlignment="1">
      <alignment vertical="center" wrapText="1"/>
    </xf>
    <xf numFmtId="0" fontId="5" fillId="2" borderId="0" xfId="53" applyFont="1" applyFill="1" applyAlignment="1">
      <alignment horizontal="center" vertical="center"/>
    </xf>
    <xf numFmtId="0" fontId="8" fillId="2" borderId="0" xfId="53" applyFont="1" applyFill="1" applyAlignment="1">
      <alignment horizontal="center" vertical="center"/>
    </xf>
    <xf numFmtId="0" fontId="8" fillId="2" borderId="0" xfId="53" applyFont="1" applyFill="1" applyBorder="1" applyAlignment="1">
      <alignment horizontal="right" vertical="center" wrapText="1"/>
    </xf>
    <xf numFmtId="0" fontId="7" fillId="2" borderId="1" xfId="53" applyFont="1" applyFill="1" applyBorder="1" applyAlignment="1">
      <alignment horizontal="center" vertical="center"/>
    </xf>
    <xf numFmtId="49" fontId="10" fillId="2" borderId="1" xfId="0" applyNumberFormat="1" applyFont="1" applyFill="1" applyBorder="1" applyAlignment="1">
      <alignment horizontal="center" vertical="center"/>
    </xf>
    <xf numFmtId="0" fontId="8" fillId="2" borderId="1" xfId="53" applyFont="1" applyFill="1" applyBorder="1" applyAlignment="1">
      <alignment vertical="center"/>
    </xf>
    <xf numFmtId="49" fontId="11" fillId="2" borderId="1" xfId="0" applyNumberFormat="1" applyFont="1" applyFill="1" applyBorder="1" applyAlignment="1">
      <alignment horizontal="left" vertical="center"/>
    </xf>
    <xf numFmtId="0" fontId="11" fillId="2" borderId="1" xfId="0" applyFont="1" applyFill="1" applyBorder="1" applyAlignment="1">
      <alignment horizontal="left" vertical="center"/>
    </xf>
    <xf numFmtId="177" fontId="11" fillId="2" borderId="1" xfId="0" applyNumberFormat="1" applyFont="1" applyFill="1" applyBorder="1" applyAlignment="1">
      <alignment horizontal="right" vertical="center"/>
    </xf>
    <xf numFmtId="177" fontId="8" fillId="2" borderId="1" xfId="53" applyNumberFormat="1" applyFont="1" applyFill="1" applyBorder="1" applyAlignment="1">
      <alignment horizontal="right" vertical="center" wrapText="1"/>
    </xf>
    <xf numFmtId="177" fontId="8" fillId="2" borderId="1" xfId="53" applyNumberFormat="1" applyFont="1" applyFill="1" applyBorder="1" applyAlignment="1">
      <alignment horizontal="right" vertical="center"/>
    </xf>
    <xf numFmtId="0" fontId="8" fillId="3" borderId="1" xfId="53"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left" vertical="center" wrapText="1" shrinkToFit="1"/>
    </xf>
    <xf numFmtId="177" fontId="0" fillId="3" borderId="1" xfId="0" applyNumberFormat="1" applyFont="1" applyFill="1" applyBorder="1" applyAlignment="1">
      <alignment horizontal="right"/>
    </xf>
    <xf numFmtId="177" fontId="11" fillId="2" borderId="1" xfId="0" applyNumberFormat="1" applyFont="1" applyFill="1" applyBorder="1" applyAlignment="1">
      <alignment horizontal="right" vertical="center" wrapText="1" shrinkToFit="1"/>
    </xf>
    <xf numFmtId="0" fontId="7" fillId="2" borderId="1" xfId="54" applyFont="1" applyFill="1" applyBorder="1" applyAlignment="1"/>
    <xf numFmtId="0" fontId="8" fillId="2" borderId="1" xfId="54" applyNumberFormat="1" applyFont="1" applyFill="1" applyBorder="1" applyAlignment="1" applyProtection="1">
      <alignment horizontal="center" vertical="center"/>
    </xf>
    <xf numFmtId="177" fontId="8" fillId="3" borderId="1" xfId="54" applyNumberFormat="1" applyFont="1" applyFill="1" applyBorder="1" applyAlignment="1" applyProtection="1">
      <alignment horizontal="right" vertical="center"/>
    </xf>
    <xf numFmtId="49" fontId="4" fillId="2" borderId="0" xfId="0" applyNumberFormat="1" applyFont="1" applyFill="1" applyAlignment="1">
      <alignment vertical="center"/>
    </xf>
    <xf numFmtId="49" fontId="5" fillId="2" borderId="0" xfId="0" applyNumberFormat="1" applyFont="1" applyFill="1" applyAlignment="1">
      <alignment horizontal="center" vertical="center"/>
    </xf>
    <xf numFmtId="0" fontId="3" fillId="2" borderId="0" xfId="0" applyFont="1" applyFill="1" applyBorder="1" applyAlignment="1">
      <alignment vertical="center"/>
    </xf>
    <xf numFmtId="49" fontId="2" fillId="2" borderId="2"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177" fontId="3" fillId="3" borderId="1" xfId="0" applyNumberFormat="1" applyFont="1" applyFill="1" applyBorder="1" applyAlignment="1">
      <alignment horizontal="right" vertical="center"/>
    </xf>
    <xf numFmtId="176" fontId="3" fillId="2" borderId="1" xfId="0" applyNumberFormat="1" applyFont="1" applyFill="1" applyBorder="1" applyAlignment="1" applyProtection="1">
      <alignment vertical="center"/>
      <protection locked="0"/>
    </xf>
    <xf numFmtId="49" fontId="2" fillId="2" borderId="1" xfId="0" applyNumberFormat="1" applyFont="1" applyFill="1" applyBorder="1" applyAlignment="1">
      <alignment horizontal="distributed" vertical="center"/>
    </xf>
    <xf numFmtId="0" fontId="0" fillId="2" borderId="0" xfId="53" applyFont="1" applyFill="1" applyBorder="1" applyAlignment="1" applyProtection="1">
      <alignment vertical="center"/>
    </xf>
    <xf numFmtId="0" fontId="12" fillId="7" borderId="0" xfId="53" applyFont="1" applyFill="1" applyBorder="1" applyAlignment="1" applyProtection="1">
      <alignment horizontal="left" vertical="center"/>
    </xf>
    <xf numFmtId="0" fontId="3" fillId="2" borderId="0" xfId="0" applyFont="1" applyFill="1" applyBorder="1" applyAlignment="1">
      <alignment horizontal="right" vertical="center"/>
    </xf>
    <xf numFmtId="49" fontId="3" fillId="3" borderId="1" xfId="0" applyNumberFormat="1" applyFont="1" applyFill="1" applyBorder="1" applyAlignment="1">
      <alignment horizontal="left" vertical="center"/>
    </xf>
    <xf numFmtId="0" fontId="3" fillId="3" borderId="1" xfId="0" applyFont="1" applyFill="1" applyBorder="1" applyAlignment="1">
      <alignment vertical="center"/>
    </xf>
    <xf numFmtId="49" fontId="3" fillId="2" borderId="1" xfId="0" applyNumberFormat="1" applyFont="1" applyFill="1" applyBorder="1" applyAlignment="1" applyProtection="1">
      <alignment horizontal="left" vertical="center"/>
      <protection locked="0"/>
    </xf>
    <xf numFmtId="176" fontId="3" fillId="2" borderId="1" xfId="0" applyNumberFormat="1" applyFont="1" applyFill="1" applyBorder="1" applyAlignment="1" applyProtection="1">
      <alignment horizontal="left" vertical="center"/>
      <protection locked="0"/>
    </xf>
    <xf numFmtId="178" fontId="3" fillId="2" borderId="1" xfId="0" applyNumberFormat="1" applyFont="1" applyFill="1" applyBorder="1" applyAlignment="1" applyProtection="1">
      <alignment horizontal="left" vertical="center"/>
      <protection locked="0"/>
    </xf>
    <xf numFmtId="177" fontId="3" fillId="3" borderId="1" xfId="0" applyNumberFormat="1" applyFont="1" applyFill="1" applyBorder="1" applyAlignment="1" applyProtection="1">
      <alignment horizontal="right" vertical="center" wrapText="1"/>
      <protection locked="0"/>
    </xf>
    <xf numFmtId="49" fontId="3" fillId="3" borderId="1" xfId="0" applyNumberFormat="1" applyFont="1" applyFill="1" applyBorder="1" applyAlignment="1" applyProtection="1">
      <alignment horizontal="left" vertical="center"/>
      <protection locked="0"/>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vertical="center"/>
    </xf>
    <xf numFmtId="49" fontId="3" fillId="4" borderId="1" xfId="0" applyNumberFormat="1" applyFont="1" applyFill="1" applyBorder="1" applyAlignment="1" applyProtection="1">
      <alignment horizontal="left" vertical="center"/>
      <protection locked="0"/>
    </xf>
    <xf numFmtId="0" fontId="3" fillId="4" borderId="1" xfId="0" applyFont="1" applyFill="1" applyBorder="1" applyAlignment="1">
      <alignment vertical="center"/>
    </xf>
    <xf numFmtId="0" fontId="3" fillId="0" borderId="1" xfId="0" applyFont="1" applyFill="1" applyBorder="1" applyAlignment="1">
      <alignment vertical="center"/>
    </xf>
    <xf numFmtId="49" fontId="2" fillId="3" borderId="1" xfId="0" applyNumberFormat="1" applyFont="1" applyFill="1" applyBorder="1" applyAlignment="1">
      <alignment horizontal="distributed" vertical="center"/>
    </xf>
    <xf numFmtId="0" fontId="2" fillId="3" borderId="1" xfId="0" applyFont="1" applyFill="1" applyBorder="1" applyAlignment="1">
      <alignment horizontal="distributed" vertical="center"/>
    </xf>
    <xf numFmtId="0" fontId="1" fillId="2" borderId="0" xfId="0" applyFont="1" applyFill="1" applyAlignment="1" applyProtection="1">
      <alignment vertical="center"/>
      <protection locked="0"/>
    </xf>
    <xf numFmtId="0" fontId="1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5" fillId="2"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2" fillId="5" borderId="1" xfId="0" applyFont="1" applyFill="1" applyBorder="1" applyAlignment="1" applyProtection="1">
      <alignment horizontal="left" vertical="center"/>
      <protection locked="0"/>
    </xf>
    <xf numFmtId="177" fontId="3" fillId="5" borderId="1"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vertical="center"/>
      <protection locked="0"/>
    </xf>
    <xf numFmtId="1" fontId="2" fillId="5" borderId="1" xfId="0" applyNumberFormat="1" applyFont="1" applyFill="1" applyBorder="1" applyAlignment="1" applyProtection="1">
      <alignment vertical="center"/>
      <protection locked="0"/>
    </xf>
    <xf numFmtId="1" fontId="3" fillId="5" borderId="1" xfId="0" applyNumberFormat="1" applyFont="1" applyFill="1" applyBorder="1" applyAlignment="1" applyProtection="1">
      <alignment horizontal="left" vertical="center"/>
      <protection locked="0"/>
    </xf>
    <xf numFmtId="1" fontId="3" fillId="5" borderId="1" xfId="0" applyNumberFormat="1" applyFont="1" applyFill="1" applyBorder="1" applyAlignment="1" applyProtection="1">
      <alignment vertical="center"/>
      <protection locked="0"/>
    </xf>
    <xf numFmtId="0" fontId="3" fillId="2" borderId="1" xfId="0" applyNumberFormat="1" applyFont="1" applyFill="1" applyBorder="1" applyAlignment="1" applyProtection="1">
      <alignment vertical="center"/>
      <protection locked="0"/>
    </xf>
    <xf numFmtId="3" fontId="3" fillId="2" borderId="1" xfId="0" applyNumberFormat="1" applyFont="1" applyFill="1" applyBorder="1" applyAlignment="1" applyProtection="1">
      <alignment vertical="center"/>
      <protection locked="0"/>
    </xf>
    <xf numFmtId="3" fontId="3" fillId="0" borderId="1" xfId="0" applyNumberFormat="1" applyFont="1" applyFill="1" applyBorder="1" applyAlignment="1" applyProtection="1">
      <alignment vertical="center"/>
      <protection locked="0"/>
    </xf>
    <xf numFmtId="0" fontId="3" fillId="2" borderId="1" xfId="0" applyFont="1" applyFill="1" applyBorder="1" applyAlignment="1" applyProtection="1">
      <alignment vertical="center" wrapText="1"/>
      <protection locked="0"/>
    </xf>
    <xf numFmtId="177" fontId="3" fillId="2" borderId="1" xfId="0" applyNumberFormat="1" applyFont="1" applyFill="1" applyBorder="1" applyAlignment="1" applyProtection="1">
      <alignment horizontal="right" vertical="center" wrapText="1"/>
      <protection locked="0"/>
    </xf>
    <xf numFmtId="0" fontId="14" fillId="2" borderId="1" xfId="0" applyFont="1" applyFill="1" applyBorder="1" applyAlignment="1" applyProtection="1">
      <alignment vertical="center"/>
      <protection locked="0"/>
    </xf>
    <xf numFmtId="3" fontId="14" fillId="2" borderId="1" xfId="0" applyNumberFormat="1" applyFont="1" applyFill="1" applyBorder="1" applyAlignment="1" applyProtection="1">
      <alignment vertical="center"/>
      <protection locked="0"/>
    </xf>
    <xf numFmtId="3" fontId="3" fillId="5" borderId="1" xfId="0" applyNumberFormat="1" applyFont="1" applyFill="1" applyBorder="1" applyAlignment="1" applyProtection="1">
      <alignment vertical="center"/>
      <protection locked="0"/>
    </xf>
    <xf numFmtId="0" fontId="3" fillId="2" borderId="0" xfId="0" applyFont="1" applyFill="1" applyBorder="1" applyAlignment="1" applyProtection="1">
      <alignment horizontal="center" vertical="center"/>
      <protection locked="0"/>
    </xf>
    <xf numFmtId="1" fontId="3" fillId="2" borderId="1" xfId="0" applyNumberFormat="1" applyFont="1" applyFill="1" applyBorder="1" applyAlignment="1" applyProtection="1">
      <alignment horizontal="left" vertical="center"/>
      <protection locked="0"/>
    </xf>
    <xf numFmtId="177" fontId="13" fillId="2" borderId="1" xfId="0" applyNumberFormat="1" applyFont="1" applyFill="1" applyBorder="1" applyAlignment="1" applyProtection="1">
      <alignment horizontal="right" vertical="center"/>
      <protection locked="0"/>
    </xf>
    <xf numFmtId="0" fontId="3" fillId="5" borderId="1" xfId="0" applyFont="1" applyFill="1" applyBorder="1" applyAlignment="1" applyProtection="1">
      <alignment vertical="center"/>
      <protection locked="0"/>
    </xf>
    <xf numFmtId="0" fontId="6" fillId="0" borderId="1" xfId="0" applyFont="1" applyFill="1" applyBorder="1" applyAlignment="1" applyProtection="1">
      <alignment vertical="center"/>
      <protection locked="0"/>
    </xf>
    <xf numFmtId="0" fontId="6" fillId="2" borderId="1" xfId="0" applyFont="1" applyFill="1" applyBorder="1" applyAlignment="1" applyProtection="1">
      <alignment vertical="center"/>
      <protection locked="0"/>
    </xf>
    <xf numFmtId="0" fontId="2" fillId="5" borderId="1" xfId="0" applyFont="1" applyFill="1" applyBorder="1" applyAlignment="1" applyProtection="1">
      <alignment horizontal="distributed" vertical="center"/>
      <protection locked="0"/>
    </xf>
    <xf numFmtId="0" fontId="3" fillId="5"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3"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xf>
    <xf numFmtId="49" fontId="4" fillId="2" borderId="0" xfId="0" applyNumberFormat="1" applyFont="1" applyFill="1" applyAlignment="1">
      <alignment horizontal="left" vertical="center"/>
    </xf>
    <xf numFmtId="49" fontId="3" fillId="5" borderId="1" xfId="0" applyNumberFormat="1" applyFont="1" applyFill="1" applyBorder="1" applyAlignment="1">
      <alignment horizontal="left" vertical="center"/>
    </xf>
    <xf numFmtId="0" fontId="3" fillId="5" borderId="4" xfId="0" applyFont="1" applyFill="1" applyBorder="1" applyAlignment="1">
      <alignment vertical="center"/>
    </xf>
    <xf numFmtId="49" fontId="3" fillId="8" borderId="1" xfId="0" applyNumberFormat="1" applyFont="1" applyFill="1" applyBorder="1" applyAlignment="1">
      <alignment horizontal="left" vertical="center"/>
    </xf>
    <xf numFmtId="176" fontId="3" fillId="8" borderId="4" xfId="0" applyNumberFormat="1" applyFont="1" applyFill="1" applyBorder="1" applyAlignment="1" applyProtection="1">
      <alignment horizontal="left" vertical="center"/>
      <protection locked="0"/>
    </xf>
    <xf numFmtId="177" fontId="3" fillId="8" borderId="1" xfId="0" applyNumberFormat="1" applyFont="1" applyFill="1" applyBorder="1" applyAlignment="1">
      <alignment vertical="center"/>
    </xf>
    <xf numFmtId="176" fontId="3" fillId="2" borderId="4" xfId="0" applyNumberFormat="1" applyFont="1" applyFill="1" applyBorder="1" applyAlignment="1" applyProtection="1">
      <alignment horizontal="left" vertical="center"/>
      <protection locked="0"/>
    </xf>
    <xf numFmtId="178" fontId="3" fillId="2" borderId="4" xfId="0" applyNumberFormat="1" applyFont="1" applyFill="1" applyBorder="1" applyAlignment="1" applyProtection="1">
      <alignment horizontal="left" vertical="center"/>
      <protection locked="0"/>
    </xf>
    <xf numFmtId="0" fontId="3" fillId="2" borderId="4" xfId="0" applyFont="1" applyFill="1" applyBorder="1" applyAlignment="1">
      <alignment vertical="center"/>
    </xf>
    <xf numFmtId="176" fontId="3" fillId="2" borderId="8" xfId="0" applyNumberFormat="1" applyFont="1" applyFill="1" applyBorder="1" applyAlignment="1" applyProtection="1">
      <alignment horizontal="left" vertical="center"/>
      <protection locked="0"/>
    </xf>
    <xf numFmtId="178" fontId="3" fillId="8" borderId="4" xfId="0" applyNumberFormat="1" applyFont="1" applyFill="1" applyBorder="1" applyAlignment="1" applyProtection="1">
      <alignment horizontal="left" vertical="center"/>
      <protection locked="0"/>
    </xf>
    <xf numFmtId="176" fontId="3" fillId="8" borderId="8" xfId="0" applyNumberFormat="1" applyFont="1" applyFill="1" applyBorder="1" applyAlignment="1" applyProtection="1">
      <alignment horizontal="left" vertical="center"/>
      <protection locked="0"/>
    </xf>
    <xf numFmtId="178" fontId="3" fillId="2" borderId="8" xfId="0" applyNumberFormat="1" applyFont="1" applyFill="1" applyBorder="1" applyAlignment="1" applyProtection="1">
      <alignment horizontal="left" vertical="center"/>
      <protection locked="0"/>
    </xf>
    <xf numFmtId="0" fontId="3" fillId="8" borderId="8" xfId="0" applyFont="1" applyFill="1" applyBorder="1" applyAlignment="1">
      <alignment vertical="center"/>
    </xf>
    <xf numFmtId="0" fontId="3" fillId="8" borderId="4" xfId="0" applyFont="1" applyFill="1" applyBorder="1" applyAlignment="1">
      <alignment vertical="center"/>
    </xf>
    <xf numFmtId="177" fontId="3" fillId="2" borderId="1" xfId="0" applyNumberFormat="1" applyFont="1" applyFill="1" applyBorder="1" applyAlignment="1" applyProtection="1">
      <alignment vertical="center"/>
      <protection locked="0"/>
    </xf>
    <xf numFmtId="177" fontId="3" fillId="8" borderId="1" xfId="0" applyNumberFormat="1" applyFont="1" applyFill="1" applyBorder="1" applyAlignment="1" applyProtection="1">
      <alignment vertical="center"/>
      <protection locked="0"/>
    </xf>
    <xf numFmtId="49" fontId="3" fillId="0" borderId="1" xfId="0" applyNumberFormat="1" applyFont="1" applyFill="1" applyBorder="1" applyAlignment="1">
      <alignment horizontal="left" vertical="center"/>
    </xf>
    <xf numFmtId="177" fontId="6" fillId="2" borderId="1" xfId="0" applyNumberFormat="1" applyFont="1" applyFill="1" applyBorder="1" applyAlignment="1">
      <alignment vertical="center"/>
    </xf>
    <xf numFmtId="0" fontId="3" fillId="8" borderId="4" xfId="0" applyFont="1" applyFill="1" applyBorder="1" applyAlignment="1">
      <alignment horizontal="left" vertical="center"/>
    </xf>
    <xf numFmtId="0" fontId="3" fillId="8" borderId="3" xfId="0" applyFont="1" applyFill="1" applyBorder="1" applyAlignment="1">
      <alignment vertical="center"/>
    </xf>
    <xf numFmtId="0" fontId="3" fillId="2" borderId="3" xfId="0" applyFont="1" applyFill="1" applyBorder="1" applyAlignment="1">
      <alignment vertical="center"/>
    </xf>
    <xf numFmtId="0" fontId="3" fillId="5" borderId="3" xfId="0" applyFont="1" applyFill="1" applyBorder="1" applyAlignment="1">
      <alignment vertical="center"/>
    </xf>
    <xf numFmtId="49" fontId="3" fillId="6" borderId="1" xfId="0" applyNumberFormat="1" applyFont="1" applyFill="1" applyBorder="1" applyAlignment="1">
      <alignment horizontal="left" vertical="center"/>
    </xf>
    <xf numFmtId="0" fontId="3" fillId="6" borderId="3" xfId="0" applyFont="1" applyFill="1" applyBorder="1" applyAlignment="1">
      <alignment vertical="center"/>
    </xf>
    <xf numFmtId="0" fontId="3" fillId="6" borderId="4" xfId="0" applyFont="1" applyFill="1" applyBorder="1" applyAlignment="1">
      <alignment vertical="center"/>
    </xf>
    <xf numFmtId="49" fontId="3" fillId="4" borderId="1" xfId="0" applyNumberFormat="1" applyFont="1" applyFill="1" applyBorder="1" applyAlignment="1">
      <alignment horizontal="left" vertical="center"/>
    </xf>
    <xf numFmtId="0" fontId="3" fillId="4" borderId="4" xfId="0" applyFont="1" applyFill="1" applyBorder="1" applyAlignment="1">
      <alignment vertical="center"/>
    </xf>
    <xf numFmtId="177" fontId="3" fillId="4" borderId="4" xfId="0" applyNumberFormat="1" applyFont="1" applyFill="1" applyBorder="1" applyAlignment="1">
      <alignment vertical="center"/>
    </xf>
    <xf numFmtId="177" fontId="6" fillId="4" borderId="1" xfId="0" applyNumberFormat="1" applyFont="1" applyFill="1" applyBorder="1" applyAlignment="1">
      <alignment vertical="center"/>
    </xf>
    <xf numFmtId="0" fontId="3" fillId="5" borderId="1" xfId="0" applyFont="1" applyFill="1" applyBorder="1" applyAlignment="1">
      <alignment horizontal="left" vertical="center"/>
    </xf>
    <xf numFmtId="0" fontId="2" fillId="5" borderId="4" xfId="0" applyFont="1" applyFill="1" applyBorder="1" applyAlignment="1">
      <alignment horizontal="distributed" vertical="center"/>
    </xf>
    <xf numFmtId="0" fontId="6" fillId="2" borderId="0" xfId="0" applyFont="1" applyFill="1" applyAlignment="1">
      <alignmen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0" fillId="5" borderId="1" xfId="0" applyNumberFormat="1" applyFill="1" applyBorder="1" applyAlignment="1">
      <alignment vertical="center"/>
    </xf>
    <xf numFmtId="0" fontId="3" fillId="5" borderId="1" xfId="0" applyFont="1" applyFill="1" applyBorder="1" applyAlignment="1">
      <alignment vertical="center"/>
    </xf>
    <xf numFmtId="177" fontId="3" fillId="5" borderId="1" xfId="0" applyNumberFormat="1" applyFont="1" applyFill="1" applyBorder="1" applyAlignment="1">
      <alignment horizontal="right" vertical="center" wrapText="1"/>
    </xf>
    <xf numFmtId="49" fontId="0" fillId="0" borderId="1" xfId="0" applyNumberFormat="1" applyBorder="1" applyAlignment="1">
      <alignment vertical="center"/>
    </xf>
    <xf numFmtId="177" fontId="6" fillId="2" borderId="1" xfId="0" applyNumberFormat="1" applyFont="1" applyFill="1" applyBorder="1" applyAlignment="1">
      <alignment horizontal="right" vertical="center" wrapText="1"/>
    </xf>
    <xf numFmtId="0" fontId="2" fillId="5" borderId="2" xfId="0" applyFont="1" applyFill="1" applyBorder="1" applyAlignment="1">
      <alignment horizontal="distributed" vertical="center"/>
    </xf>
    <xf numFmtId="0" fontId="15"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16" fillId="2" borderId="0" xfId="0" applyFont="1" applyFill="1" applyAlignment="1" applyProtection="1">
      <alignment horizontal="center" vertical="center"/>
      <protection locked="0"/>
    </xf>
    <xf numFmtId="0" fontId="15" fillId="2" borderId="0" xfId="0" applyFont="1" applyFill="1" applyAlignment="1" applyProtection="1">
      <alignment horizontal="left" vertical="center"/>
      <protection locked="0"/>
    </xf>
    <xf numFmtId="0" fontId="17" fillId="2" borderId="0" xfId="0" applyFont="1" applyFill="1" applyAlignment="1" applyProtection="1">
      <alignment vertical="center"/>
      <protection locked="0"/>
    </xf>
    <xf numFmtId="0" fontId="18" fillId="2" borderId="0" xfId="0" applyFont="1" applyFill="1" applyAlignment="1" applyProtection="1">
      <alignment vertical="center"/>
      <protection locked="0"/>
    </xf>
    <xf numFmtId="0" fontId="19" fillId="2" borderId="0" xfId="0" applyFont="1" applyFill="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3" fillId="2" borderId="1" xfId="0" applyFont="1" applyFill="1" applyBorder="1" applyAlignment="1" applyProtection="1" quotePrefix="1">
      <alignment vertical="center"/>
      <protection locked="0"/>
    </xf>
    <xf numFmtId="0" fontId="14" fillId="2" borderId="1" xfId="0" applyFont="1" applyFill="1" applyBorder="1" applyAlignment="1" applyProtection="1" quotePrefix="1">
      <alignment vertical="center"/>
      <protection locked="0"/>
    </xf>
    <xf numFmtId="0" fontId="6" fillId="0" borderId="1" xfId="0" applyFont="1" applyFill="1" applyBorder="1" applyAlignment="1" applyProtection="1" quotePrefix="1">
      <alignment vertical="center"/>
      <protection locked="0"/>
    </xf>
    <xf numFmtId="0" fontId="3" fillId="0" borderId="1" xfId="0" applyFont="1" applyFill="1" applyBorder="1" applyAlignment="1" applyProtection="1" quotePrefix="1">
      <alignment vertical="center"/>
      <protection locked="0"/>
    </xf>
    <xf numFmtId="0" fontId="6" fillId="2" borderId="1" xfId="0" applyFont="1" applyFill="1" applyBorder="1" applyAlignment="1" applyProtection="1" quotePrefix="1">
      <alignment vertical="center"/>
      <protection locked="0"/>
    </xf>
    <xf numFmtId="3" fontId="3" fillId="2" borderId="1" xfId="0" applyNumberFormat="1" applyFont="1" applyFill="1" applyBorder="1" applyAlignment="1" applyProtection="1" quotePrefix="1">
      <alignment vertical="center"/>
    </xf>
    <xf numFmtId="0" fontId="3" fillId="2" borderId="1" xfId="0" applyFont="1" applyFill="1" applyBorder="1" applyAlignment="1" quotePrefix="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5" xfId="54"/>
    <cellStyle name="常规 3" xfId="55"/>
    <cellStyle name="常规 4" xfId="56"/>
  </cellStyles>
  <dxfs count="1">
    <dxf>
      <font>
        <color rgb="FF9C0006"/>
      </font>
      <fill>
        <patternFill patternType="solid">
          <bgColor rgb="FFFFC7CE"/>
        </patternFill>
      </fill>
    </dxf>
  </dxfs>
  <tableStyles count="0" defaultTableStyle="TableStyleMedium9" defaultPivotStyle="PivotStyleLight16"/>
  <colors>
    <mruColors>
      <color rgb="00C5D9F1"/>
      <color rgb="00FF0000"/>
      <color rgb="00F2DCDB"/>
      <color rgb="00B2B164"/>
      <color rgb="0095B3D7"/>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zhuwm\04&#22320;&#26041;&#32508;&#21512;\06&#22320;&#26041;&#39044;&#31639;\2022&#24180;\2022&#24180;&#22320;&#26041;&#36130;&#25919;&#39044;&#31639;&#34920;-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5919;&#24220;&#39044;&#31639;&#25253;&#34920;&#27169;&#26495;202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showGridLines="0" showZeros="0" workbookViewId="0">
      <selection activeCell="A1" sqref="A1"/>
    </sheetView>
  </sheetViews>
  <sheetFormatPr defaultColWidth="9" defaultRowHeight="14.25" outlineLevelRow="5" outlineLevelCol="1"/>
  <cols>
    <col min="1" max="1" width="148.383333333333" style="201" customWidth="1"/>
    <col min="2" max="2" width="9" style="201" hidden="1" customWidth="1"/>
    <col min="3" max="16384" width="9" style="201"/>
  </cols>
  <sheetData>
    <row r="1" ht="36.75" customHeight="1" spans="1:2">
      <c r="A1" s="204" t="s">
        <v>0</v>
      </c>
      <c r="B1" s="201" t="s">
        <v>1</v>
      </c>
    </row>
    <row r="2" ht="52.5" customHeight="1" spans="1:2">
      <c r="A2" s="205"/>
      <c r="B2" s="201" t="s">
        <v>2</v>
      </c>
    </row>
    <row r="3" ht="178.5" customHeight="1" spans="1:2">
      <c r="A3" s="206" t="s">
        <v>3</v>
      </c>
      <c r="B3" s="201" t="s">
        <v>4</v>
      </c>
    </row>
    <row r="4" ht="51.75" customHeight="1" spans="1:2">
      <c r="A4" s="206" t="s">
        <v>0</v>
      </c>
      <c r="B4" s="201" t="s">
        <v>5</v>
      </c>
    </row>
    <row r="5" ht="33" customHeight="1" spans="1:2">
      <c r="A5" s="207"/>
      <c r="B5" s="201" t="s">
        <v>6</v>
      </c>
    </row>
    <row r="6" ht="42" customHeight="1" spans="1:2">
      <c r="A6" s="207"/>
      <c r="B6" s="201" t="s">
        <v>7</v>
      </c>
    </row>
  </sheetData>
  <printOptions horizontalCentered="1"/>
  <pageMargins left="0.75" right="0.75" top="0.9798611" bottom="0.9798611" header="0.5097222" footer="0.5097222"/>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showGridLines="0" showZeros="0" zoomScale="90" zoomScaleNormal="90" workbookViewId="0">
      <pane xSplit="2" ySplit="5" topLeftCell="C6" activePane="bottomRight" state="frozen"/>
      <selection/>
      <selection pane="topRight"/>
      <selection pane="bottomLeft"/>
      <selection pane="bottomRight" activeCell="A57" sqref="A57"/>
    </sheetView>
  </sheetViews>
  <sheetFormatPr defaultColWidth="9" defaultRowHeight="13.5"/>
  <cols>
    <col min="1" max="1" width="9" style="3"/>
    <col min="2" max="2" width="63.3833333333333" style="3" customWidth="1"/>
    <col min="3" max="9" width="13.6333333333333" style="4" customWidth="1"/>
    <col min="10" max="10" width="19.8833333333333" style="3" customWidth="1"/>
    <col min="11" max="16384" width="9" style="3"/>
  </cols>
  <sheetData>
    <row r="1" ht="14.25" spans="2:2">
      <c r="B1" s="5" t="s">
        <v>3185</v>
      </c>
    </row>
    <row r="2" s="1" customFormat="1" ht="22.5" spans="2:9">
      <c r="B2" s="6" t="s">
        <v>3186</v>
      </c>
      <c r="C2" s="7"/>
      <c r="D2" s="7"/>
      <c r="E2" s="7"/>
      <c r="F2" s="7"/>
      <c r="G2" s="7"/>
      <c r="H2" s="7"/>
      <c r="I2" s="7"/>
    </row>
    <row r="3" ht="18" customHeight="1" spans="9:9">
      <c r="I3" s="23" t="s">
        <v>19</v>
      </c>
    </row>
    <row r="4" s="2" customFormat="1" ht="31.5" customHeight="1" spans="1:10">
      <c r="A4" s="8" t="s">
        <v>2616</v>
      </c>
      <c r="B4" s="8" t="s">
        <v>20</v>
      </c>
      <c r="C4" s="9" t="s">
        <v>2558</v>
      </c>
      <c r="D4" s="9" t="s">
        <v>3187</v>
      </c>
      <c r="E4" s="9" t="s">
        <v>3188</v>
      </c>
      <c r="F4" s="9" t="s">
        <v>3189</v>
      </c>
      <c r="G4" s="9" t="s">
        <v>2562</v>
      </c>
      <c r="H4" s="9" t="s">
        <v>2563</v>
      </c>
      <c r="I4" s="9" t="s">
        <v>2564</v>
      </c>
      <c r="J4" s="24" t="s">
        <v>2585</v>
      </c>
    </row>
    <row r="5" s="2" customFormat="1" ht="27.75" customHeight="1" spans="1:10">
      <c r="A5" s="8"/>
      <c r="B5" s="8"/>
      <c r="C5" s="9"/>
      <c r="D5" s="9"/>
      <c r="E5" s="10"/>
      <c r="F5" s="11"/>
      <c r="G5" s="9"/>
      <c r="H5" s="9"/>
      <c r="I5" s="9"/>
      <c r="J5" s="25"/>
    </row>
    <row r="6" ht="18.45" customHeight="1" spans="1:10">
      <c r="A6" s="12" t="s">
        <v>847</v>
      </c>
      <c r="B6" s="13" t="s">
        <v>2633</v>
      </c>
      <c r="C6" s="14">
        <f>SUM(表九!L7)</f>
        <v>0</v>
      </c>
      <c r="D6" s="14">
        <f t="shared" ref="D6:I6" si="0">SUM(D7:D9)</f>
        <v>0</v>
      </c>
      <c r="E6" s="14">
        <f t="shared" si="0"/>
        <v>0</v>
      </c>
      <c r="F6" s="14">
        <f t="shared" si="0"/>
        <v>0</v>
      </c>
      <c r="G6" s="14">
        <f t="shared" si="0"/>
        <v>0</v>
      </c>
      <c r="H6" s="14">
        <f t="shared" si="0"/>
        <v>0</v>
      </c>
      <c r="I6" s="14">
        <f t="shared" si="0"/>
        <v>0</v>
      </c>
      <c r="J6" s="26" t="str">
        <f>IF(表十!C6=SUM(表十!D6:I6),"","分项不能于合计数")</f>
        <v/>
      </c>
    </row>
    <row r="7" ht="18.45" customHeight="1" spans="1:10">
      <c r="A7" s="12" t="s">
        <v>2636</v>
      </c>
      <c r="B7" s="15" t="s">
        <v>3190</v>
      </c>
      <c r="C7" s="14">
        <f>SUM(表九!L8)</f>
        <v>0</v>
      </c>
      <c r="D7" s="16"/>
      <c r="E7" s="16"/>
      <c r="F7" s="16"/>
      <c r="G7" s="16"/>
      <c r="H7" s="16"/>
      <c r="I7" s="16"/>
      <c r="J7" s="26" t="str">
        <f>IF(表十!C7=SUM(表十!D7:I7),"","分项不能于合计数")</f>
        <v/>
      </c>
    </row>
    <row r="8" ht="18.45" customHeight="1" spans="1:10">
      <c r="A8" s="12" t="s">
        <v>2660</v>
      </c>
      <c r="B8" s="15" t="s">
        <v>3191</v>
      </c>
      <c r="C8" s="14">
        <f>SUM(表九!L14)</f>
        <v>0</v>
      </c>
      <c r="D8" s="16"/>
      <c r="E8" s="16"/>
      <c r="F8" s="16"/>
      <c r="G8" s="16"/>
      <c r="H8" s="16"/>
      <c r="I8" s="16"/>
      <c r="J8" s="26" t="str">
        <f>IF(表十!C8=SUM(表十!D8:I8),"","分项不能于合计数")</f>
        <v/>
      </c>
    </row>
    <row r="9" ht="18.45" customHeight="1" spans="1:10">
      <c r="A9" s="12" t="s">
        <v>2684</v>
      </c>
      <c r="B9" s="15" t="s">
        <v>3192</v>
      </c>
      <c r="C9" s="14">
        <f>SUM(表九!L20)</f>
        <v>0</v>
      </c>
      <c r="D9" s="16"/>
      <c r="E9" s="16"/>
      <c r="F9" s="16"/>
      <c r="G9" s="16"/>
      <c r="H9" s="16"/>
      <c r="I9" s="16"/>
      <c r="J9" s="26" t="str">
        <f>IF(表十!C9=SUM(表十!D9:I9),"","分项不能于合计数")</f>
        <v/>
      </c>
    </row>
    <row r="10" ht="18.45" customHeight="1" spans="1:10">
      <c r="A10" s="12" t="s">
        <v>946</v>
      </c>
      <c r="B10" s="13" t="s">
        <v>2696</v>
      </c>
      <c r="C10" s="14">
        <f>SUM(表九!L23)</f>
        <v>0</v>
      </c>
      <c r="D10" s="14">
        <f t="shared" ref="D10:I10" si="1">SUM(D11:D13)</f>
        <v>0</v>
      </c>
      <c r="E10" s="14">
        <f t="shared" si="1"/>
        <v>0</v>
      </c>
      <c r="F10" s="14">
        <f t="shared" si="1"/>
        <v>0</v>
      </c>
      <c r="G10" s="14">
        <f t="shared" si="1"/>
        <v>0</v>
      </c>
      <c r="H10" s="14">
        <f t="shared" si="1"/>
        <v>0</v>
      </c>
      <c r="I10" s="14">
        <f t="shared" si="1"/>
        <v>0</v>
      </c>
      <c r="J10" s="26" t="str">
        <f>IF(表十!C10=SUM(表十!D10:I10),"","分项不能于合计数")</f>
        <v/>
      </c>
    </row>
    <row r="11" ht="18.45" customHeight="1" spans="1:10">
      <c r="A11" s="12" t="s">
        <v>2699</v>
      </c>
      <c r="B11" s="15" t="s">
        <v>2700</v>
      </c>
      <c r="C11" s="14">
        <f>SUM(表九!L24)</f>
        <v>0</v>
      </c>
      <c r="D11" s="16"/>
      <c r="E11" s="16"/>
      <c r="F11" s="16"/>
      <c r="G11" s="16"/>
      <c r="H11" s="16"/>
      <c r="I11" s="16"/>
      <c r="J11" s="26" t="str">
        <f>IF(表十!C11=SUM(表十!D11:I11),"","分项不能于合计数")</f>
        <v/>
      </c>
    </row>
    <row r="12" ht="18.45" customHeight="1" spans="1:10">
      <c r="A12" s="12" t="s">
        <v>2715</v>
      </c>
      <c r="B12" s="15" t="s">
        <v>2716</v>
      </c>
      <c r="C12" s="14">
        <f>SUM(表九!L28)</f>
        <v>0</v>
      </c>
      <c r="D12" s="16"/>
      <c r="E12" s="16"/>
      <c r="F12" s="16"/>
      <c r="G12" s="16"/>
      <c r="H12" s="16"/>
      <c r="I12" s="16"/>
      <c r="J12" s="26" t="str">
        <f>IF(表十!C12=SUM(表十!D12:I12),"","分项不能于合计数")</f>
        <v/>
      </c>
    </row>
    <row r="13" ht="18.45" customHeight="1" spans="1:10">
      <c r="A13" s="12" t="s">
        <v>2729</v>
      </c>
      <c r="B13" s="15" t="s">
        <v>2730</v>
      </c>
      <c r="C13" s="14">
        <f>SUM(表九!L32)</f>
        <v>0</v>
      </c>
      <c r="D13" s="16"/>
      <c r="E13" s="16"/>
      <c r="F13" s="16"/>
      <c r="G13" s="16"/>
      <c r="H13" s="16"/>
      <c r="I13" s="16"/>
      <c r="J13" s="26" t="str">
        <f>IF(表十!C13=SUM(表十!D13:I13),"","分项不能于合计数")</f>
        <v/>
      </c>
    </row>
    <row r="14" ht="18.45" customHeight="1" spans="1:10">
      <c r="A14" s="12" t="s">
        <v>1321</v>
      </c>
      <c r="B14" s="13" t="s">
        <v>2740</v>
      </c>
      <c r="C14" s="14">
        <f>SUM(表九!L35)</f>
        <v>0</v>
      </c>
      <c r="D14" s="14">
        <f t="shared" ref="D14:I14" si="2">SUM(D15:D16)</f>
        <v>0</v>
      </c>
      <c r="E14" s="14">
        <f t="shared" si="2"/>
        <v>0</v>
      </c>
      <c r="F14" s="14">
        <f t="shared" si="2"/>
        <v>0</v>
      </c>
      <c r="G14" s="14">
        <f t="shared" si="2"/>
        <v>0</v>
      </c>
      <c r="H14" s="14">
        <f t="shared" si="2"/>
        <v>0</v>
      </c>
      <c r="I14" s="14">
        <f t="shared" si="2"/>
        <v>0</v>
      </c>
      <c r="J14" s="26" t="str">
        <f>IF(表十!C14=SUM(表十!D14:I14),"","分项不能于合计数")</f>
        <v/>
      </c>
    </row>
    <row r="15" ht="18.45" customHeight="1" spans="1:10">
      <c r="A15" s="12" t="s">
        <v>2743</v>
      </c>
      <c r="B15" s="13" t="s">
        <v>2744</v>
      </c>
      <c r="C15" s="14">
        <f>SUM(表九!L36)</f>
        <v>0</v>
      </c>
      <c r="D15" s="16"/>
      <c r="E15" s="16"/>
      <c r="F15" s="16"/>
      <c r="G15" s="16"/>
      <c r="H15" s="16"/>
      <c r="I15" s="16"/>
      <c r="J15" s="26" t="str">
        <f>IF(表十!C15=SUM(表十!D15:I15),"","分项不能于合计数")</f>
        <v/>
      </c>
    </row>
    <row r="16" ht="18.45" customHeight="1" spans="1:10">
      <c r="A16" s="12" t="s">
        <v>2763</v>
      </c>
      <c r="B16" s="13" t="s">
        <v>2764</v>
      </c>
      <c r="C16" s="14">
        <f>SUM(表九!L41)</f>
        <v>0</v>
      </c>
      <c r="D16" s="16"/>
      <c r="E16" s="16"/>
      <c r="F16" s="16"/>
      <c r="G16" s="16"/>
      <c r="H16" s="16"/>
      <c r="I16" s="16"/>
      <c r="J16" s="26" t="str">
        <f>IF(表十!C16=SUM(表十!D16:I16),"","分项不能于合计数")</f>
        <v/>
      </c>
    </row>
    <row r="17" ht="18.45" customHeight="1" spans="1:10">
      <c r="A17" s="12" t="s">
        <v>1459</v>
      </c>
      <c r="B17" s="13" t="s">
        <v>2783</v>
      </c>
      <c r="C17" s="14">
        <f>SUM(表九!L46)</f>
        <v>2500</v>
      </c>
      <c r="D17" s="14">
        <f t="shared" ref="D17:I17" si="3">SUM(D18:D27)</f>
        <v>2500</v>
      </c>
      <c r="E17" s="14">
        <f t="shared" si="3"/>
        <v>0</v>
      </c>
      <c r="F17" s="14">
        <f t="shared" si="3"/>
        <v>0</v>
      </c>
      <c r="G17" s="14">
        <f t="shared" si="3"/>
        <v>0</v>
      </c>
      <c r="H17" s="14">
        <f t="shared" si="3"/>
        <v>0</v>
      </c>
      <c r="I17" s="14">
        <f t="shared" si="3"/>
        <v>0</v>
      </c>
      <c r="J17" s="26" t="str">
        <f>IF(表十!C17=SUM(表十!D17:I17),"","分项不能于合计数")</f>
        <v/>
      </c>
    </row>
    <row r="18" ht="18.45" customHeight="1" spans="1:10">
      <c r="A18" s="12" t="s">
        <v>2786</v>
      </c>
      <c r="B18" s="13" t="s">
        <v>2787</v>
      </c>
      <c r="C18" s="14">
        <f>SUM(表九!L47)</f>
        <v>0</v>
      </c>
      <c r="D18" s="16"/>
      <c r="E18" s="16"/>
      <c r="F18" s="16"/>
      <c r="G18" s="16"/>
      <c r="H18" s="16"/>
      <c r="I18" s="16"/>
      <c r="J18" s="26" t="str">
        <f>IF(表十!C18=SUM(表十!D18:I18),"","分项不能于合计数")</f>
        <v/>
      </c>
    </row>
    <row r="19" ht="18.45" customHeight="1" spans="1:10">
      <c r="A19" s="12" t="s">
        <v>2827</v>
      </c>
      <c r="B19" s="13" t="s">
        <v>2828</v>
      </c>
      <c r="C19" s="14">
        <f>SUM(表九!L63)</f>
        <v>0</v>
      </c>
      <c r="D19" s="16"/>
      <c r="E19" s="16"/>
      <c r="F19" s="16"/>
      <c r="G19" s="16"/>
      <c r="H19" s="16"/>
      <c r="I19" s="16"/>
      <c r="J19" s="26" t="str">
        <f>IF(表十!C19=SUM(表十!D19:I19),"","分项不能于合计数")</f>
        <v/>
      </c>
    </row>
    <row r="20" ht="18.45" customHeight="1" spans="1:10">
      <c r="A20" s="12" t="s">
        <v>2833</v>
      </c>
      <c r="B20" s="13" t="s">
        <v>2834</v>
      </c>
      <c r="C20" s="14">
        <f>SUM(表九!L67)</f>
        <v>0</v>
      </c>
      <c r="D20" s="16"/>
      <c r="E20" s="16"/>
      <c r="F20" s="16"/>
      <c r="G20" s="16"/>
      <c r="H20" s="16"/>
      <c r="I20" s="16"/>
      <c r="J20" s="26" t="str">
        <f>IF(表十!C20=SUM(表十!D20:I20),"","分项不能于合计数")</f>
        <v/>
      </c>
    </row>
    <row r="21" ht="18.45" customHeight="1" spans="1:10">
      <c r="A21" s="12" t="s">
        <v>2835</v>
      </c>
      <c r="B21" s="13" t="s">
        <v>2836</v>
      </c>
      <c r="C21" s="14">
        <f>SUM(表九!L68)</f>
        <v>2000</v>
      </c>
      <c r="D21" s="16">
        <v>2000</v>
      </c>
      <c r="E21" s="16"/>
      <c r="F21" s="16"/>
      <c r="G21" s="16"/>
      <c r="H21" s="16"/>
      <c r="I21" s="16"/>
      <c r="J21" s="26" t="str">
        <f>IF(表十!C21=SUM(表十!D21:I21),"","分项不能于合计数")</f>
        <v/>
      </c>
    </row>
    <row r="22" ht="18.45" customHeight="1" spans="1:10">
      <c r="A22" s="12" t="s">
        <v>2847</v>
      </c>
      <c r="B22" s="13" t="s">
        <v>3193</v>
      </c>
      <c r="C22" s="14">
        <f>SUM(表九!L74)</f>
        <v>500</v>
      </c>
      <c r="D22" s="16">
        <v>500</v>
      </c>
      <c r="E22" s="16"/>
      <c r="F22" s="16"/>
      <c r="G22" s="16"/>
      <c r="H22" s="16"/>
      <c r="I22" s="16"/>
      <c r="J22" s="26" t="str">
        <f>IF(表十!C22=SUM(表十!D22:I22),"","分项不能于合计数")</f>
        <v/>
      </c>
    </row>
    <row r="23" ht="18.45" customHeight="1" spans="1:10">
      <c r="A23" s="12" t="s">
        <v>2855</v>
      </c>
      <c r="B23" s="13" t="s">
        <v>2856</v>
      </c>
      <c r="C23" s="14">
        <f>SUM(表九!L78)</f>
        <v>0</v>
      </c>
      <c r="D23" s="16"/>
      <c r="E23" s="16"/>
      <c r="F23" s="16"/>
      <c r="G23" s="16"/>
      <c r="H23" s="16"/>
      <c r="I23" s="16"/>
      <c r="J23" s="26" t="str">
        <f>IF(表十!C23=SUM(表十!D23:I23),"","分项不能于合计数")</f>
        <v/>
      </c>
    </row>
    <row r="24" ht="18.45" customHeight="1" spans="1:10">
      <c r="A24" s="12" t="s">
        <v>2861</v>
      </c>
      <c r="B24" s="13" t="s">
        <v>2862</v>
      </c>
      <c r="C24" s="14">
        <f>SUM(表九!L82)</f>
        <v>0</v>
      </c>
      <c r="D24" s="16"/>
      <c r="E24" s="16"/>
      <c r="F24" s="16"/>
      <c r="G24" s="16"/>
      <c r="H24" s="16"/>
      <c r="I24" s="16"/>
      <c r="J24" s="26" t="str">
        <f>IF(表十!C24=SUM(表十!D24:I24),"","分项不能于合计数")</f>
        <v/>
      </c>
    </row>
    <row r="25" ht="18.45" customHeight="1" spans="1:10">
      <c r="A25" s="12" t="s">
        <v>2867</v>
      </c>
      <c r="B25" s="13" t="s">
        <v>2868</v>
      </c>
      <c r="C25" s="14">
        <f>SUM(表九!L86)</f>
        <v>0</v>
      </c>
      <c r="D25" s="16"/>
      <c r="E25" s="16"/>
      <c r="F25" s="16"/>
      <c r="G25" s="16"/>
      <c r="H25" s="16"/>
      <c r="I25" s="16"/>
      <c r="J25" s="26" t="str">
        <f>IF(表十!C25=SUM(表十!D25:I25),"","分项不能于合计数")</f>
        <v/>
      </c>
    </row>
    <row r="26" ht="18.45" customHeight="1" spans="1:10">
      <c r="A26" s="12" t="s">
        <v>2875</v>
      </c>
      <c r="B26" s="13" t="s">
        <v>2876</v>
      </c>
      <c r="C26" s="14">
        <f>SUM(表九!L92)</f>
        <v>0</v>
      </c>
      <c r="D26" s="16"/>
      <c r="E26" s="16"/>
      <c r="F26" s="16"/>
      <c r="G26" s="16"/>
      <c r="H26" s="16"/>
      <c r="I26" s="16"/>
      <c r="J26" s="26" t="str">
        <f>IF(表十!C26=SUM(表十!D26:I26),"","分项不能于合计数")</f>
        <v/>
      </c>
    </row>
    <row r="27" ht="18.45" customHeight="1" spans="1:10">
      <c r="A27" s="12" t="s">
        <v>2880</v>
      </c>
      <c r="B27" s="13" t="s">
        <v>2881</v>
      </c>
      <c r="C27" s="14">
        <f>SUM(表九!L95)</f>
        <v>0</v>
      </c>
      <c r="D27" s="16"/>
      <c r="E27" s="16"/>
      <c r="F27" s="16"/>
      <c r="G27" s="16"/>
      <c r="H27" s="16"/>
      <c r="I27" s="16"/>
      <c r="J27" s="26" t="str">
        <f>IF(表十!C27=SUM(表十!D27:I27),"","分项不能于合计数")</f>
        <v/>
      </c>
    </row>
    <row r="28" ht="18.45" customHeight="1" spans="1:10">
      <c r="A28" s="12" t="s">
        <v>1500</v>
      </c>
      <c r="B28" s="13" t="s">
        <v>2891</v>
      </c>
      <c r="C28" s="14">
        <f>SUM(表九!L104)</f>
        <v>0</v>
      </c>
      <c r="D28" s="14">
        <f t="shared" ref="D28:I28" si="4">SUM(D29:D33)</f>
        <v>0</v>
      </c>
      <c r="E28" s="14">
        <f t="shared" si="4"/>
        <v>0</v>
      </c>
      <c r="F28" s="14">
        <f t="shared" si="4"/>
        <v>0</v>
      </c>
      <c r="G28" s="14">
        <f t="shared" si="4"/>
        <v>0</v>
      </c>
      <c r="H28" s="14">
        <f t="shared" si="4"/>
        <v>0</v>
      </c>
      <c r="I28" s="14">
        <f t="shared" si="4"/>
        <v>0</v>
      </c>
      <c r="J28" s="26" t="str">
        <f>IF(表十!C28=SUM(表十!D28:I28),"","分项不能于合计数")</f>
        <v/>
      </c>
    </row>
    <row r="29" ht="18.45" customHeight="1" spans="1:10">
      <c r="A29" s="12" t="s">
        <v>2892</v>
      </c>
      <c r="B29" s="13" t="s">
        <v>2893</v>
      </c>
      <c r="C29" s="14">
        <f>SUM(表九!L105)</f>
        <v>0</v>
      </c>
      <c r="D29" s="16"/>
      <c r="E29" s="16"/>
      <c r="F29" s="16"/>
      <c r="G29" s="16"/>
      <c r="H29" s="16"/>
      <c r="I29" s="16"/>
      <c r="J29" s="26" t="str">
        <f>IF(表十!C29=SUM(表十!D29:I29),"","分项不能于合计数")</f>
        <v/>
      </c>
    </row>
    <row r="30" ht="18.45" customHeight="1" spans="1:10">
      <c r="A30" s="12" t="s">
        <v>2901</v>
      </c>
      <c r="B30" s="17" t="s">
        <v>2902</v>
      </c>
      <c r="C30" s="14">
        <f>SUM(表九!L110)</f>
        <v>0</v>
      </c>
      <c r="D30" s="16"/>
      <c r="E30" s="16"/>
      <c r="F30" s="16"/>
      <c r="G30" s="16"/>
      <c r="H30" s="16"/>
      <c r="I30" s="16"/>
      <c r="J30" s="26" t="str">
        <f>IF(表十!C30=SUM(表十!D30:I30),"","分项不能于合计数")</f>
        <v/>
      </c>
    </row>
    <row r="31" ht="18.45" customHeight="1" spans="1:10">
      <c r="A31" s="12" t="s">
        <v>2909</v>
      </c>
      <c r="B31" s="17" t="s">
        <v>2910</v>
      </c>
      <c r="C31" s="14">
        <f>SUM(表九!L115)</f>
        <v>0</v>
      </c>
      <c r="D31" s="16"/>
      <c r="E31" s="16"/>
      <c r="F31" s="16"/>
      <c r="G31" s="16"/>
      <c r="H31" s="16"/>
      <c r="I31" s="16"/>
      <c r="J31" s="26" t="str">
        <f>IF(表十!C31=SUM(表十!D31:I31),"","分项不能于合计数")</f>
        <v/>
      </c>
    </row>
    <row r="32" ht="18.45" customHeight="1" spans="1:10">
      <c r="A32" s="18" t="s">
        <v>3194</v>
      </c>
      <c r="B32" s="19" t="s">
        <v>3195</v>
      </c>
      <c r="C32" s="20"/>
      <c r="D32" s="20"/>
      <c r="E32" s="20"/>
      <c r="F32" s="20"/>
      <c r="G32" s="20"/>
      <c r="H32" s="20"/>
      <c r="I32" s="20"/>
      <c r="J32" s="26" t="str">
        <f>IF(表十!C32=SUM(表十!D32:I32),"","分项不能于合计数")</f>
        <v/>
      </c>
    </row>
    <row r="33" ht="18.45" customHeight="1" spans="1:10">
      <c r="A33" s="18" t="s">
        <v>3196</v>
      </c>
      <c r="B33" s="19" t="s">
        <v>3197</v>
      </c>
      <c r="C33" s="20"/>
      <c r="D33" s="20"/>
      <c r="E33" s="20"/>
      <c r="F33" s="20"/>
      <c r="G33" s="20"/>
      <c r="H33" s="20"/>
      <c r="I33" s="20"/>
      <c r="J33" s="26" t="str">
        <f>IF(表十!C33=SUM(表十!D33:I33),"","分项不能于合计数")</f>
        <v/>
      </c>
    </row>
    <row r="34" ht="18.45" customHeight="1" spans="1:10">
      <c r="A34" s="12" t="s">
        <v>1698</v>
      </c>
      <c r="B34" s="15" t="s">
        <v>2918</v>
      </c>
      <c r="C34" s="14">
        <f>SUM(表九!L120)</f>
        <v>0</v>
      </c>
      <c r="D34" s="14">
        <f t="shared" ref="D34:I34" si="5">SUM(D35:D42)</f>
        <v>0</v>
      </c>
      <c r="E34" s="14">
        <f t="shared" si="5"/>
        <v>0</v>
      </c>
      <c r="F34" s="14">
        <f t="shared" si="5"/>
        <v>0</v>
      </c>
      <c r="G34" s="14">
        <f t="shared" si="5"/>
        <v>0</v>
      </c>
      <c r="H34" s="14">
        <f t="shared" si="5"/>
        <v>0</v>
      </c>
      <c r="I34" s="14">
        <f t="shared" si="5"/>
        <v>0</v>
      </c>
      <c r="J34" s="26" t="str">
        <f>IF(表十!C34=SUM(表十!D34:I34),"","分项不能于合计数")</f>
        <v/>
      </c>
    </row>
    <row r="35" ht="18.45" customHeight="1" spans="1:10">
      <c r="A35" s="12" t="s">
        <v>2919</v>
      </c>
      <c r="B35" s="17" t="s">
        <v>2920</v>
      </c>
      <c r="C35" s="14">
        <f>SUM(表九!L121)</f>
        <v>0</v>
      </c>
      <c r="D35" s="16"/>
      <c r="E35" s="16"/>
      <c r="F35" s="16"/>
      <c r="G35" s="16"/>
      <c r="H35" s="16"/>
      <c r="I35" s="16"/>
      <c r="J35" s="26" t="str">
        <f>IF(表十!C35=SUM(表十!D35:I35),"","分项不能于合计数")</f>
        <v/>
      </c>
    </row>
    <row r="36" ht="18.45" customHeight="1" spans="1:10">
      <c r="A36" s="12" t="s">
        <v>2927</v>
      </c>
      <c r="B36" s="17" t="s">
        <v>2928</v>
      </c>
      <c r="C36" s="14">
        <f>SUM(表九!L126)</f>
        <v>0</v>
      </c>
      <c r="D36" s="16"/>
      <c r="E36" s="16"/>
      <c r="F36" s="16"/>
      <c r="G36" s="16"/>
      <c r="H36" s="16"/>
      <c r="I36" s="16"/>
      <c r="J36" s="26" t="str">
        <f>IF(表十!C36=SUM(表十!D36:I36),"","分项不能于合计数")</f>
        <v/>
      </c>
    </row>
    <row r="37" ht="18.45" customHeight="1" spans="1:10">
      <c r="A37" s="12" t="s">
        <v>2936</v>
      </c>
      <c r="B37" s="17" t="s">
        <v>2937</v>
      </c>
      <c r="C37" s="14">
        <f>SUM(表九!L131)</f>
        <v>0</v>
      </c>
      <c r="D37" s="16"/>
      <c r="E37" s="16"/>
      <c r="F37" s="16"/>
      <c r="G37" s="16"/>
      <c r="H37" s="16"/>
      <c r="I37" s="16"/>
      <c r="J37" s="26" t="str">
        <f>IF(表十!C37=SUM(表十!D37:I37),"","分项不能于合计数")</f>
        <v/>
      </c>
    </row>
    <row r="38" ht="18.45" customHeight="1" spans="1:10">
      <c r="A38" s="12" t="s">
        <v>2954</v>
      </c>
      <c r="B38" s="17" t="s">
        <v>2955</v>
      </c>
      <c r="C38" s="14">
        <f>SUM(表九!L140)</f>
        <v>0</v>
      </c>
      <c r="D38" s="16"/>
      <c r="E38" s="16"/>
      <c r="F38" s="16"/>
      <c r="G38" s="16"/>
      <c r="H38" s="16"/>
      <c r="I38" s="16"/>
      <c r="J38" s="26" t="str">
        <f>IF(表十!C38=SUM(表十!D38:I38),"","分项不能于合计数")</f>
        <v/>
      </c>
    </row>
    <row r="39" ht="18.45" customHeight="1" spans="1:10">
      <c r="A39" s="12" t="s">
        <v>2968</v>
      </c>
      <c r="B39" s="17" t="s">
        <v>2969</v>
      </c>
      <c r="C39" s="14">
        <f>SUM(表九!L147)</f>
        <v>0</v>
      </c>
      <c r="D39" s="16"/>
      <c r="E39" s="16"/>
      <c r="F39" s="16"/>
      <c r="G39" s="16"/>
      <c r="H39" s="16"/>
      <c r="I39" s="16"/>
      <c r="J39" s="26" t="str">
        <f>IF(表十!C39=SUM(表十!D39:I39),"","分项不能于合计数")</f>
        <v/>
      </c>
    </row>
    <row r="40" ht="18.45" customHeight="1" spans="1:10">
      <c r="A40" s="12" t="s">
        <v>2987</v>
      </c>
      <c r="B40" s="17" t="s">
        <v>2988</v>
      </c>
      <c r="C40" s="14">
        <f>SUM(表九!L157)</f>
        <v>0</v>
      </c>
      <c r="D40" s="16"/>
      <c r="E40" s="16"/>
      <c r="F40" s="16"/>
      <c r="G40" s="16"/>
      <c r="H40" s="16"/>
      <c r="I40" s="16"/>
      <c r="J40" s="26" t="str">
        <f>IF(表十!C40=SUM(表十!D40:I40),"","分项不能于合计数")</f>
        <v/>
      </c>
    </row>
    <row r="41" ht="18.45" customHeight="1" spans="1:10">
      <c r="A41" s="12" t="s">
        <v>2992</v>
      </c>
      <c r="B41" s="17" t="s">
        <v>2993</v>
      </c>
      <c r="C41" s="14">
        <f>SUM(表九!L160)</f>
        <v>0</v>
      </c>
      <c r="D41" s="16"/>
      <c r="E41" s="16"/>
      <c r="F41" s="16"/>
      <c r="G41" s="16"/>
      <c r="H41" s="16"/>
      <c r="I41" s="16"/>
      <c r="J41" s="26" t="str">
        <f>IF(表十!C41=SUM(表十!D41:I41),"","分项不能于合计数")</f>
        <v/>
      </c>
    </row>
    <row r="42" ht="18.45" customHeight="1" spans="1:10">
      <c r="A42" s="12" t="s">
        <v>2997</v>
      </c>
      <c r="B42" s="17" t="s">
        <v>2998</v>
      </c>
      <c r="C42" s="14">
        <f>SUM(表九!L163)</f>
        <v>0</v>
      </c>
      <c r="D42" s="16"/>
      <c r="E42" s="16"/>
      <c r="F42" s="16"/>
      <c r="G42" s="16"/>
      <c r="H42" s="16"/>
      <c r="I42" s="16"/>
      <c r="J42" s="26" t="str">
        <f>IF(表十!C42=SUM(表十!D42:I42),"","分项不能于合计数")</f>
        <v/>
      </c>
    </row>
    <row r="43" ht="18.45" customHeight="1" spans="1:10">
      <c r="A43" s="12" t="s">
        <v>1801</v>
      </c>
      <c r="B43" s="15" t="s">
        <v>2999</v>
      </c>
      <c r="C43" s="14">
        <f>SUM(表九!L164)</f>
        <v>0</v>
      </c>
      <c r="D43" s="14">
        <f t="shared" ref="D43:I43" si="6">SUM(D44)</f>
        <v>0</v>
      </c>
      <c r="E43" s="14">
        <f t="shared" si="6"/>
        <v>0</v>
      </c>
      <c r="F43" s="14">
        <f t="shared" si="6"/>
        <v>0</v>
      </c>
      <c r="G43" s="14">
        <f t="shared" si="6"/>
        <v>0</v>
      </c>
      <c r="H43" s="14">
        <f t="shared" si="6"/>
        <v>0</v>
      </c>
      <c r="I43" s="14">
        <f t="shared" si="6"/>
        <v>0</v>
      </c>
      <c r="J43" s="26" t="str">
        <f>IF(表十!C43=SUM(表十!D43:I43),"","分项不能于合计数")</f>
        <v/>
      </c>
    </row>
    <row r="44" ht="18.45" customHeight="1" spans="1:10">
      <c r="A44" s="12" t="s">
        <v>3000</v>
      </c>
      <c r="B44" s="17" t="s">
        <v>3001</v>
      </c>
      <c r="C44" s="14">
        <f>SUM(表九!L165)</f>
        <v>0</v>
      </c>
      <c r="D44" s="16"/>
      <c r="E44" s="16"/>
      <c r="F44" s="16"/>
      <c r="G44" s="16"/>
      <c r="H44" s="16"/>
      <c r="I44" s="16"/>
      <c r="J44" s="26" t="str">
        <f>IF(表十!C44=SUM(表十!D44:I44),"","分项不能于合计数")</f>
        <v/>
      </c>
    </row>
    <row r="45" ht="18.45" customHeight="1" spans="1:10">
      <c r="A45" s="12" t="s">
        <v>2314</v>
      </c>
      <c r="B45" s="15" t="s">
        <v>3006</v>
      </c>
      <c r="C45" s="14">
        <f>SUM(表九!L168)</f>
        <v>33397</v>
      </c>
      <c r="D45" s="14">
        <f t="shared" ref="D45:I45" si="7">SUM(D46:D48)</f>
        <v>0</v>
      </c>
      <c r="E45" s="14">
        <f t="shared" si="7"/>
        <v>23000</v>
      </c>
      <c r="F45" s="14">
        <f t="shared" si="7"/>
        <v>10397</v>
      </c>
      <c r="G45" s="14">
        <f t="shared" si="7"/>
        <v>0</v>
      </c>
      <c r="H45" s="14">
        <f t="shared" si="7"/>
        <v>0</v>
      </c>
      <c r="I45" s="14">
        <f t="shared" si="7"/>
        <v>0</v>
      </c>
      <c r="J45" s="26" t="str">
        <f>IF(表十!C45=SUM(表十!D45:I45),"","分项不能于合计数")</f>
        <v/>
      </c>
    </row>
    <row r="46" ht="18.45" customHeight="1" spans="1:10">
      <c r="A46" s="12" t="s">
        <v>3007</v>
      </c>
      <c r="B46" s="17" t="s">
        <v>3008</v>
      </c>
      <c r="C46" s="14">
        <f>SUM(表九!L169)</f>
        <v>33397</v>
      </c>
      <c r="D46" s="16"/>
      <c r="E46" s="16">
        <v>23000</v>
      </c>
      <c r="F46" s="16">
        <v>10397</v>
      </c>
      <c r="G46" s="16"/>
      <c r="H46" s="16"/>
      <c r="I46" s="16"/>
      <c r="J46" s="26" t="str">
        <f>IF(表十!C46=SUM(表十!D46:I46),"","分项不能于合计数")</f>
        <v/>
      </c>
    </row>
    <row r="47" ht="18.45" customHeight="1" spans="1:10">
      <c r="A47" s="12" t="s">
        <v>3015</v>
      </c>
      <c r="B47" s="17" t="s">
        <v>3016</v>
      </c>
      <c r="C47" s="14">
        <f>SUM(表九!L173)</f>
        <v>0</v>
      </c>
      <c r="D47" s="16"/>
      <c r="E47" s="16"/>
      <c r="F47" s="16"/>
      <c r="G47" s="16"/>
      <c r="H47" s="16"/>
      <c r="I47" s="16"/>
      <c r="J47" s="26" t="str">
        <f>IF(表十!C47=SUM(表十!D47:I47),"","分项不能于合计数")</f>
        <v/>
      </c>
    </row>
    <row r="48" ht="18.45" customHeight="1" spans="1:10">
      <c r="A48" s="12" t="s">
        <v>3035</v>
      </c>
      <c r="B48" s="17" t="s">
        <v>3036</v>
      </c>
      <c r="C48" s="14">
        <f>SUM(表九!L183)</f>
        <v>0</v>
      </c>
      <c r="D48" s="16"/>
      <c r="E48" s="16"/>
      <c r="F48" s="16"/>
      <c r="G48" s="16"/>
      <c r="H48" s="16"/>
      <c r="I48" s="16"/>
      <c r="J48" s="26" t="str">
        <f>IF(表十!C48=SUM(表十!D48:I48),"","分项不能于合计数")</f>
        <v/>
      </c>
    </row>
    <row r="49" ht="18.45" customHeight="1" spans="1:10">
      <c r="A49" s="12" t="s">
        <v>2319</v>
      </c>
      <c r="B49" s="15" t="s">
        <v>3057</v>
      </c>
      <c r="C49" s="14">
        <f>SUM(表九!L194)</f>
        <v>0</v>
      </c>
      <c r="D49" s="20"/>
      <c r="E49" s="20"/>
      <c r="F49" s="20"/>
      <c r="G49" s="20"/>
      <c r="H49" s="20"/>
      <c r="I49" s="20"/>
      <c r="J49" s="26" t="str">
        <f>IF(表十!C49=SUM(表十!D49:I49),"","分项不能于合计数")</f>
        <v/>
      </c>
    </row>
    <row r="50" ht="18.45" customHeight="1" spans="1:10">
      <c r="A50" s="12" t="s">
        <v>2331</v>
      </c>
      <c r="B50" s="15" t="s">
        <v>3088</v>
      </c>
      <c r="C50" s="14">
        <f>SUM(表九!L210)</f>
        <v>0</v>
      </c>
      <c r="D50" s="20"/>
      <c r="E50" s="20"/>
      <c r="F50" s="20"/>
      <c r="G50" s="20"/>
      <c r="H50" s="20"/>
      <c r="I50" s="20"/>
      <c r="J50" s="26" t="str">
        <f>IF(表十!C50=SUM(表十!D50:I50),"","分项不能于合计数")</f>
        <v/>
      </c>
    </row>
    <row r="51" ht="18.45" customHeight="1" spans="1:10">
      <c r="A51" s="12" t="s">
        <v>3119</v>
      </c>
      <c r="B51" s="12" t="s">
        <v>3120</v>
      </c>
      <c r="C51" s="14">
        <f>SUM(表九!L226)</f>
        <v>0</v>
      </c>
      <c r="D51" s="20"/>
      <c r="E51" s="20"/>
      <c r="F51" s="20"/>
      <c r="G51" s="20"/>
      <c r="H51" s="20"/>
      <c r="I51" s="20"/>
      <c r="J51" s="26" t="str">
        <f>IF(表十!C51=SUM(表十!D51:I51),"","分项不能于合计数")</f>
        <v/>
      </c>
    </row>
    <row r="52" ht="20.1" customHeight="1" spans="1:9">
      <c r="A52" s="12"/>
      <c r="B52" s="12"/>
      <c r="C52" s="16"/>
      <c r="D52" s="16"/>
      <c r="E52" s="16"/>
      <c r="F52" s="16"/>
      <c r="G52" s="16"/>
      <c r="H52" s="16"/>
      <c r="I52" s="16"/>
    </row>
    <row r="53" ht="20.1" customHeight="1" spans="1:9">
      <c r="A53" s="12"/>
      <c r="B53" s="12"/>
      <c r="C53" s="16"/>
      <c r="D53" s="16"/>
      <c r="E53" s="16"/>
      <c r="F53" s="16"/>
      <c r="G53" s="16"/>
      <c r="H53" s="16"/>
      <c r="I53" s="16"/>
    </row>
    <row r="54" ht="20.1" customHeight="1" spans="1:10">
      <c r="A54" s="12"/>
      <c r="B54" s="21" t="s">
        <v>2335</v>
      </c>
      <c r="C54" s="14">
        <f>SUM(表九!L249)</f>
        <v>35897</v>
      </c>
      <c r="D54" s="14">
        <f t="shared" ref="D54:I54" si="8">SUM(D6,D10,D14,D17,D28,D34,D43,D45,D49,D50,D51)</f>
        <v>2500</v>
      </c>
      <c r="E54" s="14">
        <f t="shared" si="8"/>
        <v>23000</v>
      </c>
      <c r="F54" s="14">
        <f t="shared" si="8"/>
        <v>10397</v>
      </c>
      <c r="G54" s="14">
        <f t="shared" si="8"/>
        <v>0</v>
      </c>
      <c r="H54" s="14">
        <f t="shared" si="8"/>
        <v>0</v>
      </c>
      <c r="I54" s="14">
        <f t="shared" si="8"/>
        <v>0</v>
      </c>
      <c r="J54" s="26" t="str">
        <f>IF(表十!C54=SUM(表十!D54:I54),"","分项不能于合计数")</f>
        <v/>
      </c>
    </row>
    <row r="55" ht="20.1" customHeight="1"/>
    <row r="56" spans="5:8">
      <c r="E56" s="22" t="str">
        <f>IF(E54=表九!E251,"","表九转移支付收入不等于表十转移支付收入安排数")</f>
        <v/>
      </c>
      <c r="F56" s="22" t="str">
        <f>IF(F54=表九!E253,"","表九上年结余收入不等于表十上年结余安排数")</f>
        <v/>
      </c>
      <c r="G56" s="22" t="str">
        <f>IF(G54=表九!E254,"","表九调入资金不等于表十调入资金安排数")</f>
        <v/>
      </c>
      <c r="H56" s="22" t="str">
        <f>IF(H54=表九!E257,"","表九地方政府债务转贷收入不等于表十政府债务资金安排数")</f>
        <v/>
      </c>
    </row>
  </sheetData>
  <mergeCells count="11">
    <mergeCell ref="B2:I2"/>
    <mergeCell ref="A4:A5"/>
    <mergeCell ref="B4:B5"/>
    <mergeCell ref="C4:C5"/>
    <mergeCell ref="D4:D5"/>
    <mergeCell ref="E4:E5"/>
    <mergeCell ref="F4:F5"/>
    <mergeCell ref="G4:G5"/>
    <mergeCell ref="H4:H5"/>
    <mergeCell ref="I4:I5"/>
    <mergeCell ref="J4:J5"/>
  </mergeCells>
  <conditionalFormatting sqref="A1:A65536">
    <cfRule type="duplicateValues" dxfId="0" priority="6"/>
  </conditionalFormatting>
  <conditionalFormatting sqref="B1:B65536">
    <cfRule type="duplicateValues" dxfId="0" priority="2"/>
  </conditionalFormatting>
  <printOptions horizontalCentered="1"/>
  <pageMargins left="0.4701389" right="0.4701389" top="0.5902778" bottom="0.4701389" header="0.3097222" footer="0.3097222"/>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showGridLines="0" showZeros="0" workbookViewId="0">
      <selection activeCell="A12" sqref="A12"/>
    </sheetView>
  </sheetViews>
  <sheetFormatPr defaultColWidth="9" defaultRowHeight="14.25"/>
  <cols>
    <col min="1" max="1" width="117.383333333333" style="201" customWidth="1"/>
    <col min="2" max="16384" width="9" style="201"/>
  </cols>
  <sheetData>
    <row r="1" ht="48.75" customHeight="1" spans="1:1">
      <c r="A1" s="202" t="s">
        <v>8</v>
      </c>
    </row>
    <row r="2" s="200" customFormat="1" ht="27.9" customHeight="1" spans="1:1">
      <c r="A2" s="203" t="s">
        <v>9</v>
      </c>
    </row>
    <row r="3" s="200" customFormat="1" ht="27.9" customHeight="1" spans="1:1">
      <c r="A3" s="203" t="s">
        <v>10</v>
      </c>
    </row>
    <row r="4" s="200" customFormat="1" ht="27.9" customHeight="1" spans="1:1">
      <c r="A4" s="203" t="s">
        <v>11</v>
      </c>
    </row>
    <row r="5" s="200" customFormat="1" ht="27.9" customHeight="1" spans="1:1">
      <c r="A5" s="203" t="s">
        <v>12</v>
      </c>
    </row>
    <row r="6" ht="20.25" spans="1:1">
      <c r="A6" s="203" t="s">
        <v>13</v>
      </c>
    </row>
    <row r="7" ht="20.25" spans="1:1">
      <c r="A7" s="203" t="s">
        <v>14</v>
      </c>
    </row>
    <row r="8" ht="20.25" spans="1:1">
      <c r="A8" s="203" t="s">
        <v>15</v>
      </c>
    </row>
    <row r="9" ht="20.25" spans="1:1">
      <c r="A9" s="203" t="s">
        <v>16</v>
      </c>
    </row>
  </sheetData>
  <printOptions horizontalCentered="1"/>
  <pageMargins left="0.75" right="0.75" top="0.4402778" bottom="0.6597222" header="0.2201389" footer="0.5097222"/>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showGridLines="0" showZeros="0" workbookViewId="0">
      <pane ySplit="5" topLeftCell="A6" activePane="bottomLeft" state="frozen"/>
      <selection/>
      <selection pane="bottomLeft" activeCell="K10" sqref="K10"/>
    </sheetView>
  </sheetViews>
  <sheetFormatPr defaultColWidth="9" defaultRowHeight="13.5" outlineLevelCol="6"/>
  <cols>
    <col min="1" max="1" width="9" style="3"/>
    <col min="2" max="2" width="32.1333333333333" style="3" customWidth="1"/>
    <col min="3" max="7" width="19.8833333333333" style="4" customWidth="1"/>
    <col min="8" max="16384" width="9" style="3"/>
  </cols>
  <sheetData>
    <row r="1" ht="18" customHeight="1" spans="1:1">
      <c r="A1" s="5" t="s">
        <v>17</v>
      </c>
    </row>
    <row r="2" s="1" customFormat="1" ht="22.5" spans="1:7">
      <c r="A2" s="6" t="s">
        <v>18</v>
      </c>
      <c r="B2" s="6"/>
      <c r="C2" s="7"/>
      <c r="D2" s="7"/>
      <c r="E2" s="7"/>
      <c r="F2" s="7"/>
      <c r="G2" s="7"/>
    </row>
    <row r="3" ht="20.25" customHeight="1" spans="7:7">
      <c r="G3" s="23" t="s">
        <v>19</v>
      </c>
    </row>
    <row r="4" ht="31.5" customHeight="1" spans="1:7">
      <c r="A4" s="29" t="s">
        <v>20</v>
      </c>
      <c r="B4" s="32"/>
      <c r="C4" s="33" t="s">
        <v>21</v>
      </c>
      <c r="D4" s="33" t="s">
        <v>22</v>
      </c>
      <c r="E4" s="192" t="s">
        <v>23</v>
      </c>
      <c r="F4" s="30"/>
      <c r="G4" s="193"/>
    </row>
    <row r="5" ht="33.9" customHeight="1" spans="1:7">
      <c r="A5" s="8" t="s">
        <v>24</v>
      </c>
      <c r="B5" s="8" t="s">
        <v>25</v>
      </c>
      <c r="C5" s="34"/>
      <c r="D5" s="34"/>
      <c r="E5" s="9" t="s">
        <v>26</v>
      </c>
      <c r="F5" s="35" t="s">
        <v>27</v>
      </c>
      <c r="G5" s="35" t="s">
        <v>28</v>
      </c>
    </row>
    <row r="6" ht="20.1" customHeight="1" spans="1:7">
      <c r="A6" s="194" t="s">
        <v>29</v>
      </c>
      <c r="B6" s="195" t="s">
        <v>30</v>
      </c>
      <c r="C6" s="196">
        <f>SUM(C7:C22)</f>
        <v>38587</v>
      </c>
      <c r="D6" s="196">
        <f>SUM(D7:D22)</f>
        <v>30115</v>
      </c>
      <c r="E6" s="196">
        <f>SUM(E7:E22)</f>
        <v>33850</v>
      </c>
      <c r="F6" s="196">
        <f>IF(C6=0,"",ROUND((E6/C6)*100,1))</f>
        <v>87.7</v>
      </c>
      <c r="G6" s="196">
        <f>IF(D6=0,"",ROUND((E6/D6)*100,1))</f>
        <v>112.4</v>
      </c>
    </row>
    <row r="7" ht="20.1" customHeight="1" spans="1:7">
      <c r="A7" s="197" t="s">
        <v>31</v>
      </c>
      <c r="B7" s="12" t="s">
        <v>32</v>
      </c>
      <c r="C7" s="16">
        <v>20944</v>
      </c>
      <c r="D7" s="16">
        <v>11351</v>
      </c>
      <c r="E7" s="16">
        <v>13058</v>
      </c>
      <c r="F7" s="196">
        <f t="shared" ref="F7:F31" si="0">IF(C7=0,"",ROUND((E7/C7)*100,1))</f>
        <v>62.3</v>
      </c>
      <c r="G7" s="196">
        <f t="shared" ref="G7:G31" si="1">IF(D7=0,"",ROUND((E7/D7)*100,1))</f>
        <v>115</v>
      </c>
    </row>
    <row r="8" ht="20.1" customHeight="1" spans="1:7">
      <c r="A8" s="197" t="s">
        <v>33</v>
      </c>
      <c r="B8" s="12" t="s">
        <v>34</v>
      </c>
      <c r="C8" s="16">
        <v>3824</v>
      </c>
      <c r="D8" s="16">
        <v>2169</v>
      </c>
      <c r="E8" s="16">
        <v>2500</v>
      </c>
      <c r="F8" s="196">
        <f t="shared" si="0"/>
        <v>65.4</v>
      </c>
      <c r="G8" s="196">
        <f t="shared" si="1"/>
        <v>115.3</v>
      </c>
    </row>
    <row r="9" ht="20.1" customHeight="1" spans="1:7">
      <c r="A9" s="197" t="s">
        <v>35</v>
      </c>
      <c r="B9" s="12" t="s">
        <v>36</v>
      </c>
      <c r="C9" s="16"/>
      <c r="D9" s="16"/>
      <c r="E9" s="16"/>
      <c r="F9" s="196" t="str">
        <f t="shared" si="0"/>
        <v/>
      </c>
      <c r="G9" s="196" t="str">
        <f t="shared" si="1"/>
        <v/>
      </c>
    </row>
    <row r="10" ht="20.1" customHeight="1" spans="1:7">
      <c r="A10" s="197" t="s">
        <v>37</v>
      </c>
      <c r="B10" s="12" t="s">
        <v>38</v>
      </c>
      <c r="C10" s="16">
        <v>639</v>
      </c>
      <c r="D10" s="16">
        <v>728</v>
      </c>
      <c r="E10" s="16">
        <v>838</v>
      </c>
      <c r="F10" s="196">
        <f t="shared" si="0"/>
        <v>131.1</v>
      </c>
      <c r="G10" s="196">
        <f t="shared" si="1"/>
        <v>115.1</v>
      </c>
    </row>
    <row r="11" ht="20.1" customHeight="1" spans="1:7">
      <c r="A11" s="197" t="s">
        <v>39</v>
      </c>
      <c r="B11" s="12" t="s">
        <v>40</v>
      </c>
      <c r="C11" s="16">
        <v>3968</v>
      </c>
      <c r="D11" s="16">
        <v>1975</v>
      </c>
      <c r="E11" s="16">
        <v>2171</v>
      </c>
      <c r="F11" s="196">
        <f t="shared" si="0"/>
        <v>54.7</v>
      </c>
      <c r="G11" s="196">
        <f t="shared" si="1"/>
        <v>109.9</v>
      </c>
    </row>
    <row r="12" ht="20.1" customHeight="1" spans="1:7">
      <c r="A12" s="197" t="s">
        <v>41</v>
      </c>
      <c r="B12" s="12" t="s">
        <v>42</v>
      </c>
      <c r="C12" s="16">
        <v>2069</v>
      </c>
      <c r="D12" s="16">
        <v>1510</v>
      </c>
      <c r="E12" s="16">
        <v>1661</v>
      </c>
      <c r="F12" s="196">
        <f t="shared" si="0"/>
        <v>80.3</v>
      </c>
      <c r="G12" s="196">
        <f t="shared" si="1"/>
        <v>110</v>
      </c>
    </row>
    <row r="13" ht="20.1" customHeight="1" spans="1:7">
      <c r="A13" s="197" t="s">
        <v>43</v>
      </c>
      <c r="B13" s="12" t="s">
        <v>44</v>
      </c>
      <c r="C13" s="16">
        <v>1307</v>
      </c>
      <c r="D13" s="16">
        <v>1677</v>
      </c>
      <c r="E13" s="16">
        <v>1844</v>
      </c>
      <c r="F13" s="196">
        <f t="shared" si="0"/>
        <v>141.1</v>
      </c>
      <c r="G13" s="196">
        <f t="shared" si="1"/>
        <v>110</v>
      </c>
    </row>
    <row r="14" ht="20.1" customHeight="1" spans="1:7">
      <c r="A14" s="197" t="s">
        <v>45</v>
      </c>
      <c r="B14" s="12" t="s">
        <v>46</v>
      </c>
      <c r="C14" s="16">
        <v>911</v>
      </c>
      <c r="D14" s="16">
        <v>837</v>
      </c>
      <c r="E14" s="16">
        <v>920</v>
      </c>
      <c r="F14" s="196">
        <f t="shared" si="0"/>
        <v>101</v>
      </c>
      <c r="G14" s="196">
        <f t="shared" si="1"/>
        <v>109.9</v>
      </c>
    </row>
    <row r="15" ht="20.1" customHeight="1" spans="1:7">
      <c r="A15" s="197" t="s">
        <v>47</v>
      </c>
      <c r="B15" s="12" t="s">
        <v>48</v>
      </c>
      <c r="C15" s="16">
        <v>3608</v>
      </c>
      <c r="D15" s="16">
        <v>5284</v>
      </c>
      <c r="E15" s="16">
        <v>5814</v>
      </c>
      <c r="F15" s="196">
        <f t="shared" si="0"/>
        <v>161.1</v>
      </c>
      <c r="G15" s="196">
        <f t="shared" si="1"/>
        <v>110</v>
      </c>
    </row>
    <row r="16" ht="20.1" customHeight="1" spans="1:7">
      <c r="A16" s="197" t="s">
        <v>49</v>
      </c>
      <c r="B16" s="12" t="s">
        <v>50</v>
      </c>
      <c r="C16" s="16">
        <v>420</v>
      </c>
      <c r="D16" s="16">
        <v>1511</v>
      </c>
      <c r="E16" s="16">
        <v>1662</v>
      </c>
      <c r="F16" s="196">
        <f t="shared" si="0"/>
        <v>395.7</v>
      </c>
      <c r="G16" s="196">
        <f t="shared" si="1"/>
        <v>110</v>
      </c>
    </row>
    <row r="17" ht="20.1" customHeight="1" spans="1:7">
      <c r="A17" s="197" t="s">
        <v>51</v>
      </c>
      <c r="B17" s="12" t="s">
        <v>52</v>
      </c>
      <c r="C17" s="16">
        <v>677</v>
      </c>
      <c r="D17" s="16">
        <v>476</v>
      </c>
      <c r="E17" s="16">
        <v>524</v>
      </c>
      <c r="F17" s="196">
        <f t="shared" si="0"/>
        <v>77.4</v>
      </c>
      <c r="G17" s="196">
        <f t="shared" si="1"/>
        <v>110.1</v>
      </c>
    </row>
    <row r="18" ht="20.1" customHeight="1" spans="1:7">
      <c r="A18" s="197" t="s">
        <v>53</v>
      </c>
      <c r="B18" s="12" t="s">
        <v>54</v>
      </c>
      <c r="C18" s="16">
        <v>220</v>
      </c>
      <c r="D18" s="16">
        <v>2314</v>
      </c>
      <c r="E18" s="16">
        <v>2547</v>
      </c>
      <c r="F18" s="196">
        <f t="shared" si="0"/>
        <v>1157.7</v>
      </c>
      <c r="G18" s="196">
        <f t="shared" si="1"/>
        <v>110.1</v>
      </c>
    </row>
    <row r="19" ht="20.1" customHeight="1" spans="1:7">
      <c r="A19" s="197" t="s">
        <v>55</v>
      </c>
      <c r="B19" s="12" t="s">
        <v>56</v>
      </c>
      <c r="C19" s="16"/>
      <c r="D19" s="16"/>
      <c r="E19" s="16"/>
      <c r="F19" s="196" t="str">
        <f t="shared" si="0"/>
        <v/>
      </c>
      <c r="G19" s="196" t="str">
        <f t="shared" si="1"/>
        <v/>
      </c>
    </row>
    <row r="20" ht="20.1" customHeight="1" spans="1:7">
      <c r="A20" s="197" t="s">
        <v>57</v>
      </c>
      <c r="B20" s="12" t="s">
        <v>58</v>
      </c>
      <c r="C20" s="16"/>
      <c r="D20" s="16"/>
      <c r="E20" s="16"/>
      <c r="F20" s="196" t="str">
        <f t="shared" si="0"/>
        <v/>
      </c>
      <c r="G20" s="196" t="str">
        <f t="shared" si="1"/>
        <v/>
      </c>
    </row>
    <row r="21" ht="20.1" customHeight="1" spans="1:7">
      <c r="A21" s="197" t="s">
        <v>59</v>
      </c>
      <c r="B21" s="12" t="s">
        <v>60</v>
      </c>
      <c r="C21" s="16"/>
      <c r="D21" s="16">
        <v>283</v>
      </c>
      <c r="E21" s="16">
        <v>311</v>
      </c>
      <c r="F21" s="196" t="str">
        <f t="shared" si="0"/>
        <v/>
      </c>
      <c r="G21" s="196">
        <f t="shared" si="1"/>
        <v>109.9</v>
      </c>
    </row>
    <row r="22" ht="20.1" customHeight="1" spans="1:7">
      <c r="A22" s="197" t="s">
        <v>61</v>
      </c>
      <c r="B22" s="12" t="s">
        <v>62</v>
      </c>
      <c r="C22" s="16"/>
      <c r="D22" s="16"/>
      <c r="E22" s="16"/>
      <c r="F22" s="196" t="str">
        <f t="shared" si="0"/>
        <v/>
      </c>
      <c r="G22" s="196" t="str">
        <f t="shared" si="1"/>
        <v/>
      </c>
    </row>
    <row r="23" ht="20.1" customHeight="1" spans="1:7">
      <c r="A23" s="194" t="s">
        <v>63</v>
      </c>
      <c r="B23" s="195" t="s">
        <v>64</v>
      </c>
      <c r="C23" s="196">
        <f>SUM(C24:C31)</f>
        <v>5941</v>
      </c>
      <c r="D23" s="196">
        <f>SUM(D24:D31)</f>
        <v>10359</v>
      </c>
      <c r="E23" s="196">
        <f>SUM(E24:E31)</f>
        <v>10672</v>
      </c>
      <c r="F23" s="196">
        <f t="shared" si="0"/>
        <v>179.6</v>
      </c>
      <c r="G23" s="196">
        <f t="shared" si="1"/>
        <v>103</v>
      </c>
    </row>
    <row r="24" ht="20.1" customHeight="1" spans="1:7">
      <c r="A24" s="197" t="s">
        <v>65</v>
      </c>
      <c r="B24" s="12" t="s">
        <v>66</v>
      </c>
      <c r="C24" s="16">
        <v>1134</v>
      </c>
      <c r="D24" s="16">
        <v>818</v>
      </c>
      <c r="E24" s="16">
        <v>899</v>
      </c>
      <c r="F24" s="196">
        <f t="shared" si="0"/>
        <v>79.3</v>
      </c>
      <c r="G24" s="196">
        <f t="shared" si="1"/>
        <v>109.9</v>
      </c>
    </row>
    <row r="25" ht="20.1" customHeight="1" spans="1:7">
      <c r="A25" s="197" t="s">
        <v>67</v>
      </c>
      <c r="B25" s="12" t="s">
        <v>68</v>
      </c>
      <c r="C25" s="16">
        <v>590</v>
      </c>
      <c r="D25" s="16">
        <v>828</v>
      </c>
      <c r="E25" s="16">
        <v>828</v>
      </c>
      <c r="F25" s="196">
        <f t="shared" si="0"/>
        <v>140.3</v>
      </c>
      <c r="G25" s="196">
        <f t="shared" si="1"/>
        <v>100</v>
      </c>
    </row>
    <row r="26" ht="20.1" customHeight="1" spans="1:7">
      <c r="A26" s="197" t="s">
        <v>69</v>
      </c>
      <c r="B26" s="12" t="s">
        <v>70</v>
      </c>
      <c r="C26" s="16">
        <v>888</v>
      </c>
      <c r="D26" s="16">
        <v>1597</v>
      </c>
      <c r="E26" s="16">
        <v>1647</v>
      </c>
      <c r="F26" s="196">
        <f t="shared" si="0"/>
        <v>185.5</v>
      </c>
      <c r="G26" s="196">
        <f t="shared" si="1"/>
        <v>103.1</v>
      </c>
    </row>
    <row r="27" ht="20.1" customHeight="1" spans="1:7">
      <c r="A27" s="197" t="s">
        <v>71</v>
      </c>
      <c r="B27" s="12" t="s">
        <v>72</v>
      </c>
      <c r="C27" s="16"/>
      <c r="D27" s="16">
        <v>650</v>
      </c>
      <c r="E27" s="16">
        <v>670</v>
      </c>
      <c r="F27" s="196" t="str">
        <f t="shared" si="0"/>
        <v/>
      </c>
      <c r="G27" s="196">
        <f t="shared" si="1"/>
        <v>103.1</v>
      </c>
    </row>
    <row r="28" ht="20.1" customHeight="1" spans="1:7">
      <c r="A28" s="197" t="s">
        <v>73</v>
      </c>
      <c r="B28" s="12" t="s">
        <v>74</v>
      </c>
      <c r="C28" s="16">
        <v>3219</v>
      </c>
      <c r="D28" s="16">
        <v>4005</v>
      </c>
      <c r="E28" s="16">
        <v>4142</v>
      </c>
      <c r="F28" s="196">
        <f t="shared" si="0"/>
        <v>128.7</v>
      </c>
      <c r="G28" s="196">
        <f t="shared" si="1"/>
        <v>103.4</v>
      </c>
    </row>
    <row r="29" ht="20.1" customHeight="1" spans="1:7">
      <c r="A29" s="197" t="s">
        <v>75</v>
      </c>
      <c r="B29" s="12" t="s">
        <v>76</v>
      </c>
      <c r="C29" s="16">
        <v>110</v>
      </c>
      <c r="D29" s="16">
        <v>1620</v>
      </c>
      <c r="E29" s="16">
        <v>1620</v>
      </c>
      <c r="F29" s="196">
        <f t="shared" si="0"/>
        <v>1472.7</v>
      </c>
      <c r="G29" s="196">
        <f t="shared" si="1"/>
        <v>100</v>
      </c>
    </row>
    <row r="30" s="191" customFormat="1" ht="20.1" customHeight="1" spans="1:7">
      <c r="A30" s="197" t="s">
        <v>77</v>
      </c>
      <c r="B30" s="12" t="s">
        <v>78</v>
      </c>
      <c r="C30" s="16"/>
      <c r="D30" s="16">
        <v>95</v>
      </c>
      <c r="E30" s="16">
        <v>100</v>
      </c>
      <c r="F30" s="196" t="str">
        <f t="shared" si="0"/>
        <v/>
      </c>
      <c r="G30" s="196">
        <f t="shared" si="1"/>
        <v>105.3</v>
      </c>
    </row>
    <row r="31" s="191" customFormat="1" ht="20.1" customHeight="1" spans="1:7">
      <c r="A31" s="197" t="s">
        <v>79</v>
      </c>
      <c r="B31" s="12" t="s">
        <v>80</v>
      </c>
      <c r="C31" s="16"/>
      <c r="D31" s="16">
        <v>746</v>
      </c>
      <c r="E31" s="16">
        <v>766</v>
      </c>
      <c r="F31" s="196" t="str">
        <f t="shared" si="0"/>
        <v/>
      </c>
      <c r="G31" s="196">
        <f t="shared" si="1"/>
        <v>102.7</v>
      </c>
    </row>
    <row r="32" s="191" customFormat="1" ht="20.1" customHeight="1" spans="1:7">
      <c r="A32" s="17"/>
      <c r="B32" s="12" t="s">
        <v>0</v>
      </c>
      <c r="C32" s="16"/>
      <c r="D32" s="198"/>
      <c r="E32" s="198"/>
      <c r="F32" s="198"/>
      <c r="G32" s="198"/>
    </row>
    <row r="33" ht="20.1" customHeight="1" spans="1:7">
      <c r="A33" s="199" t="s">
        <v>81</v>
      </c>
      <c r="B33" s="190"/>
      <c r="C33" s="196">
        <f>SUM(C6,C23)</f>
        <v>44528</v>
      </c>
      <c r="D33" s="196">
        <f>SUM(D6,D23)</f>
        <v>40474</v>
      </c>
      <c r="E33" s="196">
        <f>SUM(E6,E23)</f>
        <v>44522</v>
      </c>
      <c r="F33" s="196">
        <f>IF(C33=0,"",ROUND((E33/C33)*100,1))</f>
        <v>100</v>
      </c>
      <c r="G33" s="196">
        <f>IF(D33=0,"",ROUND((E33/D33)*100,1))</f>
        <v>110</v>
      </c>
    </row>
  </sheetData>
  <mergeCells count="6">
    <mergeCell ref="A2:G2"/>
    <mergeCell ref="A4:B4"/>
    <mergeCell ref="E4:G4"/>
    <mergeCell ref="A33:B33"/>
    <mergeCell ref="C4:C5"/>
    <mergeCell ref="D4:D5"/>
  </mergeCells>
  <conditionalFormatting sqref="A1:A65536">
    <cfRule type="duplicateValues" dxfId="0" priority="5"/>
  </conditionalFormatting>
  <printOptions horizontalCentered="1"/>
  <pageMargins left="0.4722222" right="0.4722222" top="0.1965278" bottom="0.07847222" header="0" footer="0"/>
  <pageSetup paperSize="9" scale="69"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78"/>
  <sheetViews>
    <sheetView showZeros="0" workbookViewId="0">
      <pane ySplit="5" topLeftCell="A1247" activePane="bottomLeft" state="frozen"/>
      <selection/>
      <selection pane="bottomLeft" activeCell="E1267" sqref="E1267"/>
    </sheetView>
  </sheetViews>
  <sheetFormatPr defaultColWidth="9" defaultRowHeight="13.5" outlineLevelCol="6"/>
  <cols>
    <col min="1" max="1" width="9" style="158"/>
    <col min="2" max="2" width="49" style="3" customWidth="1"/>
    <col min="3" max="5" width="12.75" style="3" customWidth="1"/>
    <col min="6" max="6" width="8.63333333333333" style="3" customWidth="1"/>
    <col min="7" max="7" width="10.5" style="3" customWidth="1"/>
    <col min="8" max="16384" width="9" style="3"/>
  </cols>
  <sheetData>
    <row r="1" ht="14.25" spans="1:7">
      <c r="A1" s="159" t="s">
        <v>82</v>
      </c>
      <c r="F1" s="47" t="s">
        <v>0</v>
      </c>
      <c r="G1" s="47"/>
    </row>
    <row r="2" s="1" customFormat="1" ht="22.5" spans="1:7">
      <c r="A2" s="100" t="s">
        <v>83</v>
      </c>
      <c r="B2" s="100"/>
      <c r="C2" s="100"/>
      <c r="D2" s="100"/>
      <c r="E2" s="100"/>
      <c r="F2" s="100"/>
      <c r="G2" s="100"/>
    </row>
    <row r="3" spans="7:7">
      <c r="G3" s="47" t="s">
        <v>19</v>
      </c>
    </row>
    <row r="4" ht="23.1" customHeight="1" spans="1:7">
      <c r="A4" s="102" t="s">
        <v>20</v>
      </c>
      <c r="B4" s="103"/>
      <c r="C4" s="33" t="s">
        <v>21</v>
      </c>
      <c r="D4" s="33" t="s">
        <v>22</v>
      </c>
      <c r="E4" s="9" t="s">
        <v>23</v>
      </c>
      <c r="F4" s="9"/>
      <c r="G4" s="9"/>
    </row>
    <row r="5" ht="38.1" customHeight="1" spans="1:7">
      <c r="A5" s="104" t="s">
        <v>24</v>
      </c>
      <c r="B5" s="32" t="s">
        <v>25</v>
      </c>
      <c r="C5" s="34"/>
      <c r="D5" s="34"/>
      <c r="E5" s="9" t="s">
        <v>26</v>
      </c>
      <c r="F5" s="35" t="s">
        <v>27</v>
      </c>
      <c r="G5" s="35" t="s">
        <v>28</v>
      </c>
    </row>
    <row r="6" spans="1:7">
      <c r="A6" s="160" t="s">
        <v>84</v>
      </c>
      <c r="B6" s="161" t="s">
        <v>85</v>
      </c>
      <c r="C6" s="48">
        <f>SUM(C7,C19,C28,C39,C50,C61,C72,C80,C89,C102,C111,C122,C134,C141,C149,C155,C162,C169,C176,C183,C190,C198,C204,C210,C217,C232)</f>
        <v>18938</v>
      </c>
      <c r="D6" s="48">
        <f>SUM(D7,D19,D28,D39,D50,D61,D72,D80,D89,D102,D111,D122,D134,D141,D149,D155,D162,D169,D176,D183,D190,D198,D204,D210,D217,D232)</f>
        <v>12735</v>
      </c>
      <c r="E6" s="48">
        <f>SUM(E7,E19,E28,E39,E50,E61,E72,E80,E89,E102,E111,E122,E134,E141,E149,E155,E162,E169,E176,E183,E190,E198,E204,E210,E217,E232)</f>
        <v>18576</v>
      </c>
      <c r="F6" s="48">
        <f>IF(C6=0,"",ROUND(E6/C6*100,1))</f>
        <v>98.1</v>
      </c>
      <c r="G6" s="48">
        <f>IF(D6=0,"",ROUND(E6/D6*100,1))</f>
        <v>145.9</v>
      </c>
    </row>
    <row r="7" spans="1:7">
      <c r="A7" s="162" t="s">
        <v>86</v>
      </c>
      <c r="B7" s="163" t="s">
        <v>87</v>
      </c>
      <c r="C7" s="164">
        <f>SUM(C8:C18)</f>
        <v>278</v>
      </c>
      <c r="D7" s="164">
        <f>SUM(D8:D18)</f>
        <v>301</v>
      </c>
      <c r="E7" s="164">
        <f>SUM(E8:E18)</f>
        <v>383</v>
      </c>
      <c r="F7" s="48">
        <f t="shared" ref="F7:F70" si="0">IF(C7=0,"",ROUND(E7/C7*100,1))</f>
        <v>137.8</v>
      </c>
      <c r="G7" s="48">
        <f t="shared" ref="G7:G70" si="1">IF(D7=0,"",ROUND(E7/D7*100,1))</f>
        <v>127.2</v>
      </c>
    </row>
    <row r="8" spans="1:7">
      <c r="A8" s="105" t="s">
        <v>88</v>
      </c>
      <c r="B8" s="165" t="s">
        <v>89</v>
      </c>
      <c r="C8" s="50">
        <v>178</v>
      </c>
      <c r="D8" s="50">
        <v>212</v>
      </c>
      <c r="E8" s="50">
        <v>256</v>
      </c>
      <c r="F8" s="48">
        <f t="shared" si="0"/>
        <v>143.8</v>
      </c>
      <c r="G8" s="48">
        <f t="shared" si="1"/>
        <v>120.8</v>
      </c>
    </row>
    <row r="9" spans="1:7">
      <c r="A9" s="105" t="s">
        <v>90</v>
      </c>
      <c r="B9" s="165" t="s">
        <v>91</v>
      </c>
      <c r="C9" s="50"/>
      <c r="D9" s="50"/>
      <c r="E9" s="50"/>
      <c r="F9" s="48" t="str">
        <f t="shared" si="0"/>
        <v/>
      </c>
      <c r="G9" s="48" t="str">
        <f t="shared" si="1"/>
        <v/>
      </c>
    </row>
    <row r="10" spans="1:7">
      <c r="A10" s="105" t="s">
        <v>92</v>
      </c>
      <c r="B10" s="166" t="s">
        <v>93</v>
      </c>
      <c r="C10" s="50"/>
      <c r="D10" s="50"/>
      <c r="E10" s="50"/>
      <c r="F10" s="48" t="str">
        <f t="shared" si="0"/>
        <v/>
      </c>
      <c r="G10" s="48" t="str">
        <f t="shared" si="1"/>
        <v/>
      </c>
    </row>
    <row r="11" spans="1:7">
      <c r="A11" s="105" t="s">
        <v>94</v>
      </c>
      <c r="B11" s="166" t="s">
        <v>95</v>
      </c>
      <c r="C11" s="50">
        <v>17</v>
      </c>
      <c r="D11" s="50">
        <v>15</v>
      </c>
      <c r="E11" s="50"/>
      <c r="F11" s="48">
        <f t="shared" si="0"/>
        <v>0</v>
      </c>
      <c r="G11" s="48">
        <f t="shared" si="1"/>
        <v>0</v>
      </c>
    </row>
    <row r="12" spans="1:7">
      <c r="A12" s="105" t="s">
        <v>96</v>
      </c>
      <c r="B12" s="166" t="s">
        <v>97</v>
      </c>
      <c r="C12" s="50"/>
      <c r="D12" s="50"/>
      <c r="E12" s="50"/>
      <c r="F12" s="48" t="str">
        <f t="shared" si="0"/>
        <v/>
      </c>
      <c r="G12" s="48" t="str">
        <f t="shared" si="1"/>
        <v/>
      </c>
    </row>
    <row r="13" spans="1:7">
      <c r="A13" s="105" t="s">
        <v>98</v>
      </c>
      <c r="B13" s="167" t="s">
        <v>99</v>
      </c>
      <c r="C13" s="50"/>
      <c r="D13" s="50"/>
      <c r="E13" s="50"/>
      <c r="F13" s="48" t="str">
        <f t="shared" si="0"/>
        <v/>
      </c>
      <c r="G13" s="48" t="str">
        <f t="shared" si="1"/>
        <v/>
      </c>
    </row>
    <row r="14" spans="1:7">
      <c r="A14" s="105" t="s">
        <v>100</v>
      </c>
      <c r="B14" s="167" t="s">
        <v>101</v>
      </c>
      <c r="C14" s="50"/>
      <c r="D14" s="50"/>
      <c r="E14" s="50"/>
      <c r="F14" s="48" t="str">
        <f t="shared" si="0"/>
        <v/>
      </c>
      <c r="G14" s="48" t="str">
        <f t="shared" si="1"/>
        <v/>
      </c>
    </row>
    <row r="15" spans="1:7">
      <c r="A15" s="105" t="s">
        <v>102</v>
      </c>
      <c r="B15" s="167" t="s">
        <v>103</v>
      </c>
      <c r="C15" s="50"/>
      <c r="D15" s="50"/>
      <c r="E15" s="50"/>
      <c r="F15" s="48" t="str">
        <f t="shared" si="0"/>
        <v/>
      </c>
      <c r="G15" s="48" t="str">
        <f t="shared" si="1"/>
        <v/>
      </c>
    </row>
    <row r="16" spans="1:7">
      <c r="A16" s="105" t="s">
        <v>104</v>
      </c>
      <c r="B16" s="167" t="s">
        <v>105</v>
      </c>
      <c r="C16" s="50"/>
      <c r="D16" s="50"/>
      <c r="E16" s="50"/>
      <c r="F16" s="48" t="str">
        <f t="shared" si="0"/>
        <v/>
      </c>
      <c r="G16" s="48" t="str">
        <f t="shared" si="1"/>
        <v/>
      </c>
    </row>
    <row r="17" spans="1:7">
      <c r="A17" s="105" t="s">
        <v>106</v>
      </c>
      <c r="B17" s="167" t="s">
        <v>107</v>
      </c>
      <c r="C17" s="50">
        <v>83</v>
      </c>
      <c r="D17" s="50">
        <v>74</v>
      </c>
      <c r="E17" s="50">
        <v>127</v>
      </c>
      <c r="F17" s="48">
        <f t="shared" si="0"/>
        <v>153</v>
      </c>
      <c r="G17" s="48">
        <f t="shared" si="1"/>
        <v>171.6</v>
      </c>
    </row>
    <row r="18" spans="1:7">
      <c r="A18" s="105" t="s">
        <v>108</v>
      </c>
      <c r="B18" s="167" t="s">
        <v>109</v>
      </c>
      <c r="C18" s="50"/>
      <c r="D18" s="50"/>
      <c r="E18" s="50"/>
      <c r="F18" s="48" t="str">
        <f t="shared" si="0"/>
        <v/>
      </c>
      <c r="G18" s="48" t="str">
        <f t="shared" si="1"/>
        <v/>
      </c>
    </row>
    <row r="19" spans="1:7">
      <c r="A19" s="162" t="s">
        <v>110</v>
      </c>
      <c r="B19" s="163" t="s">
        <v>111</v>
      </c>
      <c r="C19" s="164">
        <f>SUM(C20:C27)</f>
        <v>380</v>
      </c>
      <c r="D19" s="164">
        <f>SUM(D20:D27)</f>
        <v>317</v>
      </c>
      <c r="E19" s="164">
        <f>SUM(E20:E27)</f>
        <v>445</v>
      </c>
      <c r="F19" s="48">
        <f t="shared" si="0"/>
        <v>117.1</v>
      </c>
      <c r="G19" s="48">
        <f t="shared" si="1"/>
        <v>140.4</v>
      </c>
    </row>
    <row r="20" spans="1:7">
      <c r="A20" s="105" t="s">
        <v>112</v>
      </c>
      <c r="B20" s="165" t="s">
        <v>89</v>
      </c>
      <c r="C20" s="50">
        <v>370</v>
      </c>
      <c r="D20" s="50">
        <v>309</v>
      </c>
      <c r="E20" s="50">
        <v>400</v>
      </c>
      <c r="F20" s="48">
        <f t="shared" si="0"/>
        <v>108.1</v>
      </c>
      <c r="G20" s="48">
        <f t="shared" si="1"/>
        <v>129.4</v>
      </c>
    </row>
    <row r="21" spans="1:7">
      <c r="A21" s="105" t="s">
        <v>113</v>
      </c>
      <c r="B21" s="165" t="s">
        <v>91</v>
      </c>
      <c r="C21" s="50"/>
      <c r="D21" s="50"/>
      <c r="E21" s="50"/>
      <c r="F21" s="48" t="str">
        <f t="shared" si="0"/>
        <v/>
      </c>
      <c r="G21" s="48" t="str">
        <f t="shared" si="1"/>
        <v/>
      </c>
    </row>
    <row r="22" spans="1:7">
      <c r="A22" s="105" t="s">
        <v>114</v>
      </c>
      <c r="B22" s="166" t="s">
        <v>93</v>
      </c>
      <c r="C22" s="50"/>
      <c r="D22" s="50"/>
      <c r="E22" s="50"/>
      <c r="F22" s="48" t="str">
        <f t="shared" si="0"/>
        <v/>
      </c>
      <c r="G22" s="48" t="str">
        <f t="shared" si="1"/>
        <v/>
      </c>
    </row>
    <row r="23" spans="1:7">
      <c r="A23" s="105" t="s">
        <v>115</v>
      </c>
      <c r="B23" s="166" t="s">
        <v>116</v>
      </c>
      <c r="C23" s="50">
        <v>10</v>
      </c>
      <c r="D23" s="50">
        <v>8</v>
      </c>
      <c r="E23" s="50"/>
      <c r="F23" s="48">
        <f t="shared" si="0"/>
        <v>0</v>
      </c>
      <c r="G23" s="48">
        <f t="shared" si="1"/>
        <v>0</v>
      </c>
    </row>
    <row r="24" spans="1:7">
      <c r="A24" s="105" t="s">
        <v>117</v>
      </c>
      <c r="B24" s="166" t="s">
        <v>118</v>
      </c>
      <c r="C24" s="50"/>
      <c r="D24" s="50"/>
      <c r="E24" s="50"/>
      <c r="F24" s="48" t="str">
        <f t="shared" si="0"/>
        <v/>
      </c>
      <c r="G24" s="48" t="str">
        <f t="shared" si="1"/>
        <v/>
      </c>
    </row>
    <row r="25" spans="1:7">
      <c r="A25" s="105" t="s">
        <v>119</v>
      </c>
      <c r="B25" s="166" t="s">
        <v>120</v>
      </c>
      <c r="C25" s="50"/>
      <c r="D25" s="50"/>
      <c r="E25" s="50"/>
      <c r="F25" s="48" t="str">
        <f t="shared" si="0"/>
        <v/>
      </c>
      <c r="G25" s="48" t="str">
        <f t="shared" si="1"/>
        <v/>
      </c>
    </row>
    <row r="26" spans="1:7">
      <c r="A26" s="105" t="s">
        <v>121</v>
      </c>
      <c r="B26" s="166" t="s">
        <v>107</v>
      </c>
      <c r="C26" s="50"/>
      <c r="D26" s="50"/>
      <c r="E26" s="50">
        <v>45</v>
      </c>
      <c r="F26" s="48" t="str">
        <f t="shared" si="0"/>
        <v/>
      </c>
      <c r="G26" s="48" t="str">
        <f t="shared" si="1"/>
        <v/>
      </c>
    </row>
    <row r="27" spans="1:7">
      <c r="A27" s="105" t="s">
        <v>122</v>
      </c>
      <c r="B27" s="166" t="s">
        <v>123</v>
      </c>
      <c r="C27" s="50"/>
      <c r="D27" s="50"/>
      <c r="E27" s="50"/>
      <c r="F27" s="48" t="str">
        <f t="shared" si="0"/>
        <v/>
      </c>
      <c r="G27" s="48" t="str">
        <f t="shared" si="1"/>
        <v/>
      </c>
    </row>
    <row r="28" spans="1:7">
      <c r="A28" s="162" t="s">
        <v>124</v>
      </c>
      <c r="B28" s="163" t="s">
        <v>125</v>
      </c>
      <c r="C28" s="164">
        <f>SUM(C29:C38)</f>
        <v>7018</v>
      </c>
      <c r="D28" s="164">
        <f>SUM(D29:D38)</f>
        <v>4952</v>
      </c>
      <c r="E28" s="164">
        <f>SUM(E29:E38)</f>
        <v>5977</v>
      </c>
      <c r="F28" s="48">
        <f t="shared" si="0"/>
        <v>85.2</v>
      </c>
      <c r="G28" s="48">
        <f t="shared" si="1"/>
        <v>120.7</v>
      </c>
    </row>
    <row r="29" spans="1:7">
      <c r="A29" s="105" t="s">
        <v>126</v>
      </c>
      <c r="B29" s="165" t="s">
        <v>89</v>
      </c>
      <c r="C29" s="50">
        <v>3933</v>
      </c>
      <c r="D29" s="50">
        <v>2093</v>
      </c>
      <c r="E29" s="50">
        <v>4371</v>
      </c>
      <c r="F29" s="48">
        <f t="shared" si="0"/>
        <v>111.1</v>
      </c>
      <c r="G29" s="48">
        <f t="shared" si="1"/>
        <v>208.8</v>
      </c>
    </row>
    <row r="30" spans="1:7">
      <c r="A30" s="105" t="s">
        <v>127</v>
      </c>
      <c r="B30" s="165" t="s">
        <v>91</v>
      </c>
      <c r="C30" s="50"/>
      <c r="D30" s="50"/>
      <c r="E30" s="50"/>
      <c r="F30" s="48" t="str">
        <f t="shared" si="0"/>
        <v/>
      </c>
      <c r="G30" s="48" t="str">
        <f t="shared" si="1"/>
        <v/>
      </c>
    </row>
    <row r="31" spans="1:7">
      <c r="A31" s="105" t="s">
        <v>128</v>
      </c>
      <c r="B31" s="166" t="s">
        <v>93</v>
      </c>
      <c r="C31" s="50"/>
      <c r="D31" s="50"/>
      <c r="E31" s="50"/>
      <c r="F31" s="48" t="str">
        <f t="shared" si="0"/>
        <v/>
      </c>
      <c r="G31" s="48" t="str">
        <f t="shared" si="1"/>
        <v/>
      </c>
    </row>
    <row r="32" spans="1:7">
      <c r="A32" s="105" t="s">
        <v>129</v>
      </c>
      <c r="B32" s="166" t="s">
        <v>130</v>
      </c>
      <c r="C32" s="50"/>
      <c r="D32" s="50"/>
      <c r="E32" s="50"/>
      <c r="F32" s="48" t="str">
        <f t="shared" si="0"/>
        <v/>
      </c>
      <c r="G32" s="48" t="str">
        <f t="shared" si="1"/>
        <v/>
      </c>
    </row>
    <row r="33" spans="1:7">
      <c r="A33" s="105" t="s">
        <v>131</v>
      </c>
      <c r="B33" s="166" t="s">
        <v>132</v>
      </c>
      <c r="C33" s="50"/>
      <c r="D33" s="50"/>
      <c r="E33" s="50"/>
      <c r="F33" s="48" t="str">
        <f t="shared" si="0"/>
        <v/>
      </c>
      <c r="G33" s="48" t="str">
        <f t="shared" si="1"/>
        <v/>
      </c>
    </row>
    <row r="34" spans="1:7">
      <c r="A34" s="105" t="s">
        <v>133</v>
      </c>
      <c r="B34" s="168" t="s">
        <v>134</v>
      </c>
      <c r="C34" s="50"/>
      <c r="D34" s="50"/>
      <c r="E34" s="50"/>
      <c r="F34" s="48" t="str">
        <f t="shared" si="0"/>
        <v/>
      </c>
      <c r="G34" s="48" t="str">
        <f t="shared" si="1"/>
        <v/>
      </c>
    </row>
    <row r="35" spans="1:7">
      <c r="A35" s="105" t="s">
        <v>135</v>
      </c>
      <c r="B35" s="165" t="s">
        <v>136</v>
      </c>
      <c r="C35" s="50">
        <v>82</v>
      </c>
      <c r="D35" s="50">
        <v>75</v>
      </c>
      <c r="E35" s="50">
        <v>79</v>
      </c>
      <c r="F35" s="48">
        <f t="shared" si="0"/>
        <v>96.3</v>
      </c>
      <c r="G35" s="48">
        <f t="shared" si="1"/>
        <v>105.3</v>
      </c>
    </row>
    <row r="36" spans="1:7">
      <c r="A36" s="105" t="s">
        <v>137</v>
      </c>
      <c r="B36" s="166" t="s">
        <v>138</v>
      </c>
      <c r="C36" s="50"/>
      <c r="D36" s="50"/>
      <c r="E36" s="50"/>
      <c r="F36" s="48" t="str">
        <f t="shared" si="0"/>
        <v/>
      </c>
      <c r="G36" s="48" t="str">
        <f t="shared" si="1"/>
        <v/>
      </c>
    </row>
    <row r="37" spans="1:7">
      <c r="A37" s="105" t="s">
        <v>139</v>
      </c>
      <c r="B37" s="166" t="s">
        <v>107</v>
      </c>
      <c r="C37" s="50">
        <v>2820</v>
      </c>
      <c r="D37" s="50">
        <v>1970</v>
      </c>
      <c r="E37" s="50">
        <v>1405</v>
      </c>
      <c r="F37" s="48">
        <f t="shared" si="0"/>
        <v>49.8</v>
      </c>
      <c r="G37" s="48">
        <f t="shared" si="1"/>
        <v>71.3</v>
      </c>
    </row>
    <row r="38" spans="1:7">
      <c r="A38" s="105" t="s">
        <v>140</v>
      </c>
      <c r="B38" s="166" t="s">
        <v>141</v>
      </c>
      <c r="C38" s="50">
        <v>183</v>
      </c>
      <c r="D38" s="50">
        <v>814</v>
      </c>
      <c r="E38" s="50">
        <v>122</v>
      </c>
      <c r="F38" s="48">
        <f t="shared" si="0"/>
        <v>66.7</v>
      </c>
      <c r="G38" s="48">
        <f t="shared" si="1"/>
        <v>15</v>
      </c>
    </row>
    <row r="39" spans="1:7">
      <c r="A39" s="162" t="s">
        <v>142</v>
      </c>
      <c r="B39" s="163" t="s">
        <v>143</v>
      </c>
      <c r="C39" s="164">
        <f>SUM(C40:C49)</f>
        <v>370</v>
      </c>
      <c r="D39" s="164">
        <f>SUM(D40:D49)</f>
        <v>390</v>
      </c>
      <c r="E39" s="164">
        <f>SUM(E40:E49)</f>
        <v>552</v>
      </c>
      <c r="F39" s="48">
        <f t="shared" si="0"/>
        <v>149.2</v>
      </c>
      <c r="G39" s="48">
        <f t="shared" si="1"/>
        <v>141.5</v>
      </c>
    </row>
    <row r="40" spans="1:7">
      <c r="A40" s="105" t="s">
        <v>144</v>
      </c>
      <c r="B40" s="165" t="s">
        <v>89</v>
      </c>
      <c r="C40" s="50">
        <v>295</v>
      </c>
      <c r="D40" s="50">
        <v>258</v>
      </c>
      <c r="E40" s="50">
        <v>395</v>
      </c>
      <c r="F40" s="48">
        <f t="shared" si="0"/>
        <v>133.9</v>
      </c>
      <c r="G40" s="48">
        <f t="shared" si="1"/>
        <v>153.1</v>
      </c>
    </row>
    <row r="41" spans="1:7">
      <c r="A41" s="105" t="s">
        <v>145</v>
      </c>
      <c r="B41" s="165" t="s">
        <v>91</v>
      </c>
      <c r="C41" s="50"/>
      <c r="D41" s="50"/>
      <c r="E41" s="50"/>
      <c r="F41" s="48" t="str">
        <f t="shared" si="0"/>
        <v/>
      </c>
      <c r="G41" s="48" t="str">
        <f t="shared" si="1"/>
        <v/>
      </c>
    </row>
    <row r="42" spans="1:7">
      <c r="A42" s="105" t="s">
        <v>146</v>
      </c>
      <c r="B42" s="166" t="s">
        <v>93</v>
      </c>
      <c r="C42" s="50"/>
      <c r="D42" s="50"/>
      <c r="E42" s="50"/>
      <c r="F42" s="48" t="str">
        <f t="shared" si="0"/>
        <v/>
      </c>
      <c r="G42" s="48" t="str">
        <f t="shared" si="1"/>
        <v/>
      </c>
    </row>
    <row r="43" spans="1:7">
      <c r="A43" s="105" t="s">
        <v>147</v>
      </c>
      <c r="B43" s="166" t="s">
        <v>148</v>
      </c>
      <c r="C43" s="50"/>
      <c r="D43" s="50"/>
      <c r="E43" s="50"/>
      <c r="F43" s="48" t="str">
        <f t="shared" si="0"/>
        <v/>
      </c>
      <c r="G43" s="48" t="str">
        <f t="shared" si="1"/>
        <v/>
      </c>
    </row>
    <row r="44" spans="1:7">
      <c r="A44" s="105" t="s">
        <v>149</v>
      </c>
      <c r="B44" s="166" t="s">
        <v>150</v>
      </c>
      <c r="C44" s="50"/>
      <c r="D44" s="50"/>
      <c r="E44" s="50"/>
      <c r="F44" s="48" t="str">
        <f t="shared" si="0"/>
        <v/>
      </c>
      <c r="G44" s="48" t="str">
        <f t="shared" si="1"/>
        <v/>
      </c>
    </row>
    <row r="45" spans="1:7">
      <c r="A45" s="105" t="s">
        <v>151</v>
      </c>
      <c r="B45" s="165" t="s">
        <v>152</v>
      </c>
      <c r="C45" s="50"/>
      <c r="D45" s="50"/>
      <c r="E45" s="50"/>
      <c r="F45" s="48" t="str">
        <f t="shared" si="0"/>
        <v/>
      </c>
      <c r="G45" s="48" t="str">
        <f t="shared" si="1"/>
        <v/>
      </c>
    </row>
    <row r="46" spans="1:7">
      <c r="A46" s="105" t="s">
        <v>153</v>
      </c>
      <c r="B46" s="165" t="s">
        <v>154</v>
      </c>
      <c r="C46" s="50"/>
      <c r="D46" s="50"/>
      <c r="E46" s="50"/>
      <c r="F46" s="48" t="str">
        <f t="shared" si="0"/>
        <v/>
      </c>
      <c r="G46" s="48" t="str">
        <f t="shared" si="1"/>
        <v/>
      </c>
    </row>
    <row r="47" spans="1:7">
      <c r="A47" s="105" t="s">
        <v>155</v>
      </c>
      <c r="B47" s="165" t="s">
        <v>156</v>
      </c>
      <c r="C47" s="50"/>
      <c r="D47" s="50"/>
      <c r="E47" s="50"/>
      <c r="F47" s="48" t="str">
        <f t="shared" si="0"/>
        <v/>
      </c>
      <c r="G47" s="48" t="str">
        <f t="shared" si="1"/>
        <v/>
      </c>
    </row>
    <row r="48" spans="1:7">
      <c r="A48" s="105" t="s">
        <v>157</v>
      </c>
      <c r="B48" s="165" t="s">
        <v>107</v>
      </c>
      <c r="C48" s="50">
        <v>75</v>
      </c>
      <c r="D48" s="50">
        <v>60</v>
      </c>
      <c r="E48" s="50">
        <v>157</v>
      </c>
      <c r="F48" s="48">
        <f t="shared" si="0"/>
        <v>209.3</v>
      </c>
      <c r="G48" s="48">
        <f t="shared" si="1"/>
        <v>261.7</v>
      </c>
    </row>
    <row r="49" spans="1:7">
      <c r="A49" s="105" t="s">
        <v>158</v>
      </c>
      <c r="B49" s="166" t="s">
        <v>159</v>
      </c>
      <c r="C49" s="50"/>
      <c r="D49" s="50">
        <v>72</v>
      </c>
      <c r="E49" s="50"/>
      <c r="F49" s="48" t="str">
        <f t="shared" si="0"/>
        <v/>
      </c>
      <c r="G49" s="48">
        <f t="shared" si="1"/>
        <v>0</v>
      </c>
    </row>
    <row r="50" spans="1:7">
      <c r="A50" s="162" t="s">
        <v>160</v>
      </c>
      <c r="B50" s="169" t="s">
        <v>161</v>
      </c>
      <c r="C50" s="164">
        <f>SUM(C51:C60)</f>
        <v>183</v>
      </c>
      <c r="D50" s="164">
        <f>SUM(D51:D60)</f>
        <v>163</v>
      </c>
      <c r="E50" s="164">
        <f>SUM(E51:E60)</f>
        <v>222</v>
      </c>
      <c r="F50" s="48">
        <f t="shared" si="0"/>
        <v>121.3</v>
      </c>
      <c r="G50" s="48">
        <f t="shared" si="1"/>
        <v>136.2</v>
      </c>
    </row>
    <row r="51" spans="1:7">
      <c r="A51" s="105" t="s">
        <v>162</v>
      </c>
      <c r="B51" s="166" t="s">
        <v>89</v>
      </c>
      <c r="C51" s="50">
        <v>92</v>
      </c>
      <c r="D51" s="50">
        <v>61</v>
      </c>
      <c r="E51" s="50">
        <v>63</v>
      </c>
      <c r="F51" s="48">
        <f t="shared" si="0"/>
        <v>68.5</v>
      </c>
      <c r="G51" s="48">
        <f t="shared" si="1"/>
        <v>103.3</v>
      </c>
    </row>
    <row r="52" spans="1:7">
      <c r="A52" s="105" t="s">
        <v>163</v>
      </c>
      <c r="B52" s="167" t="s">
        <v>91</v>
      </c>
      <c r="C52" s="50"/>
      <c r="D52" s="50"/>
      <c r="E52" s="50"/>
      <c r="F52" s="48" t="str">
        <f t="shared" si="0"/>
        <v/>
      </c>
      <c r="G52" s="48" t="str">
        <f t="shared" si="1"/>
        <v/>
      </c>
    </row>
    <row r="53" spans="1:7">
      <c r="A53" s="105" t="s">
        <v>164</v>
      </c>
      <c r="B53" s="165" t="s">
        <v>93</v>
      </c>
      <c r="C53" s="50"/>
      <c r="D53" s="50"/>
      <c r="E53" s="50"/>
      <c r="F53" s="48" t="str">
        <f t="shared" si="0"/>
        <v/>
      </c>
      <c r="G53" s="48" t="str">
        <f t="shared" si="1"/>
        <v/>
      </c>
    </row>
    <row r="54" spans="1:7">
      <c r="A54" s="105" t="s">
        <v>165</v>
      </c>
      <c r="B54" s="165" t="s">
        <v>166</v>
      </c>
      <c r="C54" s="50">
        <v>4</v>
      </c>
      <c r="D54" s="50"/>
      <c r="E54" s="50"/>
      <c r="F54" s="48">
        <f t="shared" si="0"/>
        <v>0</v>
      </c>
      <c r="G54" s="48" t="str">
        <f t="shared" si="1"/>
        <v/>
      </c>
    </row>
    <row r="55" spans="1:7">
      <c r="A55" s="105" t="s">
        <v>167</v>
      </c>
      <c r="B55" s="165" t="s">
        <v>168</v>
      </c>
      <c r="C55" s="50"/>
      <c r="D55" s="50"/>
      <c r="E55" s="50"/>
      <c r="F55" s="48" t="str">
        <f t="shared" si="0"/>
        <v/>
      </c>
      <c r="G55" s="48" t="str">
        <f t="shared" si="1"/>
        <v/>
      </c>
    </row>
    <row r="56" spans="1:7">
      <c r="A56" s="105" t="s">
        <v>169</v>
      </c>
      <c r="B56" s="166" t="s">
        <v>170</v>
      </c>
      <c r="C56" s="50"/>
      <c r="D56" s="50"/>
      <c r="E56" s="50"/>
      <c r="F56" s="48" t="str">
        <f t="shared" si="0"/>
        <v/>
      </c>
      <c r="G56" s="48" t="str">
        <f t="shared" si="1"/>
        <v/>
      </c>
    </row>
    <row r="57" spans="1:7">
      <c r="A57" s="105" t="s">
        <v>171</v>
      </c>
      <c r="B57" s="166" t="s">
        <v>172</v>
      </c>
      <c r="C57" s="50">
        <v>5</v>
      </c>
      <c r="D57" s="50">
        <v>5</v>
      </c>
      <c r="E57" s="50">
        <v>20</v>
      </c>
      <c r="F57" s="48">
        <f t="shared" si="0"/>
        <v>400</v>
      </c>
      <c r="G57" s="48">
        <f t="shared" si="1"/>
        <v>400</v>
      </c>
    </row>
    <row r="58" spans="1:7">
      <c r="A58" s="105" t="s">
        <v>173</v>
      </c>
      <c r="B58" s="166" t="s">
        <v>174</v>
      </c>
      <c r="C58" s="50">
        <v>7</v>
      </c>
      <c r="D58" s="50"/>
      <c r="E58" s="50"/>
      <c r="F58" s="48">
        <f t="shared" si="0"/>
        <v>0</v>
      </c>
      <c r="G58" s="48" t="str">
        <f t="shared" si="1"/>
        <v/>
      </c>
    </row>
    <row r="59" spans="1:7">
      <c r="A59" s="105" t="s">
        <v>175</v>
      </c>
      <c r="B59" s="165" t="s">
        <v>107</v>
      </c>
      <c r="C59" s="50">
        <v>75</v>
      </c>
      <c r="D59" s="50">
        <v>97</v>
      </c>
      <c r="E59" s="50">
        <v>139</v>
      </c>
      <c r="F59" s="48">
        <f t="shared" si="0"/>
        <v>185.3</v>
      </c>
      <c r="G59" s="48">
        <f t="shared" si="1"/>
        <v>143.3</v>
      </c>
    </row>
    <row r="60" spans="1:7">
      <c r="A60" s="105" t="s">
        <v>176</v>
      </c>
      <c r="B60" s="166" t="s">
        <v>177</v>
      </c>
      <c r="C60" s="50"/>
      <c r="D60" s="50"/>
      <c r="E60" s="50"/>
      <c r="F60" s="48" t="str">
        <f t="shared" si="0"/>
        <v/>
      </c>
      <c r="G60" s="48" t="str">
        <f t="shared" si="1"/>
        <v/>
      </c>
    </row>
    <row r="61" spans="1:7">
      <c r="A61" s="162" t="s">
        <v>178</v>
      </c>
      <c r="B61" s="170" t="s">
        <v>179</v>
      </c>
      <c r="C61" s="164">
        <f>SUM(C62:C71)</f>
        <v>665</v>
      </c>
      <c r="D61" s="164">
        <f>SUM(D62:D71)</f>
        <v>524</v>
      </c>
      <c r="E61" s="164">
        <f>SUM(E62:E71)</f>
        <v>1280</v>
      </c>
      <c r="F61" s="48">
        <f t="shared" si="0"/>
        <v>192.5</v>
      </c>
      <c r="G61" s="48">
        <f t="shared" si="1"/>
        <v>244.3</v>
      </c>
    </row>
    <row r="62" spans="1:7">
      <c r="A62" s="105" t="s">
        <v>180</v>
      </c>
      <c r="B62" s="166" t="s">
        <v>89</v>
      </c>
      <c r="C62" s="50">
        <v>278</v>
      </c>
      <c r="D62" s="50">
        <v>215</v>
      </c>
      <c r="E62" s="50">
        <v>700</v>
      </c>
      <c r="F62" s="48">
        <f t="shared" si="0"/>
        <v>251.8</v>
      </c>
      <c r="G62" s="48">
        <f t="shared" si="1"/>
        <v>325.6</v>
      </c>
    </row>
    <row r="63" spans="1:7">
      <c r="A63" s="105" t="s">
        <v>181</v>
      </c>
      <c r="B63" s="167" t="s">
        <v>91</v>
      </c>
      <c r="C63" s="50"/>
      <c r="D63" s="50"/>
      <c r="E63" s="50"/>
      <c r="F63" s="48" t="str">
        <f t="shared" si="0"/>
        <v/>
      </c>
      <c r="G63" s="48" t="str">
        <f t="shared" si="1"/>
        <v/>
      </c>
    </row>
    <row r="64" spans="1:7">
      <c r="A64" s="105" t="s">
        <v>182</v>
      </c>
      <c r="B64" s="167" t="s">
        <v>93</v>
      </c>
      <c r="C64" s="50"/>
      <c r="D64" s="50"/>
      <c r="E64" s="50"/>
      <c r="F64" s="48" t="str">
        <f t="shared" si="0"/>
        <v/>
      </c>
      <c r="G64" s="48" t="str">
        <f t="shared" si="1"/>
        <v/>
      </c>
    </row>
    <row r="65" spans="1:7">
      <c r="A65" s="105" t="s">
        <v>183</v>
      </c>
      <c r="B65" s="167" t="s">
        <v>184</v>
      </c>
      <c r="C65" s="50"/>
      <c r="D65" s="50"/>
      <c r="E65" s="50"/>
      <c r="F65" s="48" t="str">
        <f t="shared" si="0"/>
        <v/>
      </c>
      <c r="G65" s="48" t="str">
        <f t="shared" si="1"/>
        <v/>
      </c>
    </row>
    <row r="66" spans="1:7">
      <c r="A66" s="105" t="s">
        <v>185</v>
      </c>
      <c r="B66" s="167" t="s">
        <v>186</v>
      </c>
      <c r="C66" s="50"/>
      <c r="D66" s="50"/>
      <c r="E66" s="50"/>
      <c r="F66" s="48" t="str">
        <f t="shared" si="0"/>
        <v/>
      </c>
      <c r="G66" s="48" t="str">
        <f t="shared" si="1"/>
        <v/>
      </c>
    </row>
    <row r="67" spans="1:7">
      <c r="A67" s="105" t="s">
        <v>187</v>
      </c>
      <c r="B67" s="167" t="s">
        <v>188</v>
      </c>
      <c r="C67" s="50"/>
      <c r="D67" s="50"/>
      <c r="E67" s="50"/>
      <c r="F67" s="48" t="str">
        <f t="shared" si="0"/>
        <v/>
      </c>
      <c r="G67" s="48" t="str">
        <f t="shared" si="1"/>
        <v/>
      </c>
    </row>
    <row r="68" spans="1:7">
      <c r="A68" s="105" t="s">
        <v>189</v>
      </c>
      <c r="B68" s="165" t="s">
        <v>190</v>
      </c>
      <c r="C68" s="50"/>
      <c r="D68" s="50"/>
      <c r="E68" s="50"/>
      <c r="F68" s="48" t="str">
        <f t="shared" si="0"/>
        <v/>
      </c>
      <c r="G68" s="48" t="str">
        <f t="shared" si="1"/>
        <v/>
      </c>
    </row>
    <row r="69" spans="1:7">
      <c r="A69" s="105" t="s">
        <v>191</v>
      </c>
      <c r="B69" s="166" t="s">
        <v>192</v>
      </c>
      <c r="C69" s="50"/>
      <c r="D69" s="50"/>
      <c r="E69" s="50"/>
      <c r="F69" s="48" t="str">
        <f t="shared" si="0"/>
        <v/>
      </c>
      <c r="G69" s="48" t="str">
        <f t="shared" si="1"/>
        <v/>
      </c>
    </row>
    <row r="70" spans="1:7">
      <c r="A70" s="105" t="s">
        <v>193</v>
      </c>
      <c r="B70" s="166" t="s">
        <v>107</v>
      </c>
      <c r="C70" s="50">
        <v>387</v>
      </c>
      <c r="D70" s="50">
        <v>305</v>
      </c>
      <c r="E70" s="50">
        <v>575</v>
      </c>
      <c r="F70" s="48">
        <f t="shared" si="0"/>
        <v>148.6</v>
      </c>
      <c r="G70" s="48">
        <f t="shared" si="1"/>
        <v>188.5</v>
      </c>
    </row>
    <row r="71" spans="1:7">
      <c r="A71" s="105" t="s">
        <v>194</v>
      </c>
      <c r="B71" s="166" t="s">
        <v>195</v>
      </c>
      <c r="C71" s="50"/>
      <c r="D71" s="50">
        <v>4</v>
      </c>
      <c r="E71" s="50">
        <v>5</v>
      </c>
      <c r="F71" s="48" t="str">
        <f t="shared" ref="F71:F134" si="2">IF(C71=0,"",ROUND(E71/C71*100,1))</f>
        <v/>
      </c>
      <c r="G71" s="48">
        <f t="shared" ref="G71:G134" si="3">IF(D71=0,"",ROUND(E71/D71*100,1))</f>
        <v>125</v>
      </c>
    </row>
    <row r="72" spans="1:7">
      <c r="A72" s="162" t="s">
        <v>196</v>
      </c>
      <c r="B72" s="163" t="s">
        <v>197</v>
      </c>
      <c r="C72" s="164">
        <f>SUM(C73:C79)</f>
        <v>240</v>
      </c>
      <c r="D72" s="164">
        <f>SUM(D73:D79)</f>
        <v>0</v>
      </c>
      <c r="E72" s="164">
        <f>SUM(E73:E79)</f>
        <v>400</v>
      </c>
      <c r="F72" s="48">
        <f t="shared" si="2"/>
        <v>166.7</v>
      </c>
      <c r="G72" s="48" t="str">
        <f t="shared" si="3"/>
        <v/>
      </c>
    </row>
    <row r="73" spans="1:7">
      <c r="A73" s="105" t="s">
        <v>198</v>
      </c>
      <c r="B73" s="165" t="s">
        <v>89</v>
      </c>
      <c r="C73" s="50"/>
      <c r="D73" s="50"/>
      <c r="E73" s="50"/>
      <c r="F73" s="48" t="str">
        <f t="shared" si="2"/>
        <v/>
      </c>
      <c r="G73" s="48" t="str">
        <f t="shared" si="3"/>
        <v/>
      </c>
    </row>
    <row r="74" spans="1:7">
      <c r="A74" s="105" t="s">
        <v>199</v>
      </c>
      <c r="B74" s="165" t="s">
        <v>91</v>
      </c>
      <c r="C74" s="50"/>
      <c r="D74" s="50"/>
      <c r="E74" s="50"/>
      <c r="F74" s="48" t="str">
        <f t="shared" si="2"/>
        <v/>
      </c>
      <c r="G74" s="48" t="str">
        <f t="shared" si="3"/>
        <v/>
      </c>
    </row>
    <row r="75" spans="1:7">
      <c r="A75" s="105" t="s">
        <v>200</v>
      </c>
      <c r="B75" s="166" t="s">
        <v>93</v>
      </c>
      <c r="C75" s="50"/>
      <c r="D75" s="50"/>
      <c r="E75" s="50"/>
      <c r="F75" s="48" t="str">
        <f t="shared" si="2"/>
        <v/>
      </c>
      <c r="G75" s="48" t="str">
        <f t="shared" si="3"/>
        <v/>
      </c>
    </row>
    <row r="76" spans="1:7">
      <c r="A76" s="105" t="s">
        <v>201</v>
      </c>
      <c r="B76" s="165" t="s">
        <v>190</v>
      </c>
      <c r="C76" s="50"/>
      <c r="D76" s="50"/>
      <c r="E76" s="50"/>
      <c r="F76" s="48" t="str">
        <f t="shared" si="2"/>
        <v/>
      </c>
      <c r="G76" s="48" t="str">
        <f t="shared" si="3"/>
        <v/>
      </c>
    </row>
    <row r="77" spans="1:7">
      <c r="A77" s="105" t="s">
        <v>202</v>
      </c>
      <c r="B77" s="166" t="s">
        <v>203</v>
      </c>
      <c r="C77" s="50"/>
      <c r="D77" s="50"/>
      <c r="E77" s="50"/>
      <c r="F77" s="48" t="str">
        <f t="shared" si="2"/>
        <v/>
      </c>
      <c r="G77" s="48" t="str">
        <f t="shared" si="3"/>
        <v/>
      </c>
    </row>
    <row r="78" spans="1:7">
      <c r="A78" s="105" t="s">
        <v>204</v>
      </c>
      <c r="B78" s="166" t="s">
        <v>107</v>
      </c>
      <c r="C78" s="50"/>
      <c r="D78" s="50"/>
      <c r="E78" s="50"/>
      <c r="F78" s="48" t="str">
        <f t="shared" si="2"/>
        <v/>
      </c>
      <c r="G78" s="48" t="str">
        <f t="shared" si="3"/>
        <v/>
      </c>
    </row>
    <row r="79" spans="1:7">
      <c r="A79" s="105" t="s">
        <v>205</v>
      </c>
      <c r="B79" s="166" t="s">
        <v>206</v>
      </c>
      <c r="C79" s="50">
        <v>240</v>
      </c>
      <c r="D79" s="50"/>
      <c r="E79" s="50">
        <v>400</v>
      </c>
      <c r="F79" s="48">
        <f t="shared" si="2"/>
        <v>166.7</v>
      </c>
      <c r="G79" s="48" t="str">
        <f t="shared" si="3"/>
        <v/>
      </c>
    </row>
    <row r="80" spans="1:7">
      <c r="A80" s="162" t="s">
        <v>207</v>
      </c>
      <c r="B80" s="169" t="s">
        <v>208</v>
      </c>
      <c r="C80" s="164">
        <f>SUM(C81:C88)</f>
        <v>224</v>
      </c>
      <c r="D80" s="164">
        <f>SUM(D81:D88)</f>
        <v>139</v>
      </c>
      <c r="E80" s="164">
        <f>SUM(E81:E88)</f>
        <v>334</v>
      </c>
      <c r="F80" s="48">
        <f t="shared" si="2"/>
        <v>149.1</v>
      </c>
      <c r="G80" s="48">
        <f t="shared" si="3"/>
        <v>240.3</v>
      </c>
    </row>
    <row r="81" spans="1:7">
      <c r="A81" s="105" t="s">
        <v>209</v>
      </c>
      <c r="B81" s="165" t="s">
        <v>89</v>
      </c>
      <c r="C81" s="50">
        <v>99</v>
      </c>
      <c r="D81" s="50">
        <v>65</v>
      </c>
      <c r="E81" s="50">
        <v>205</v>
      </c>
      <c r="F81" s="48">
        <f t="shared" si="2"/>
        <v>207.1</v>
      </c>
      <c r="G81" s="48">
        <f t="shared" si="3"/>
        <v>315.4</v>
      </c>
    </row>
    <row r="82" spans="1:7">
      <c r="A82" s="105" t="s">
        <v>210</v>
      </c>
      <c r="B82" s="165" t="s">
        <v>91</v>
      </c>
      <c r="C82" s="50"/>
      <c r="D82" s="50"/>
      <c r="E82" s="50"/>
      <c r="F82" s="48" t="str">
        <f t="shared" si="2"/>
        <v/>
      </c>
      <c r="G82" s="48" t="str">
        <f t="shared" si="3"/>
        <v/>
      </c>
    </row>
    <row r="83" spans="1:7">
      <c r="A83" s="105" t="s">
        <v>211</v>
      </c>
      <c r="B83" s="165" t="s">
        <v>93</v>
      </c>
      <c r="C83" s="50"/>
      <c r="D83" s="50"/>
      <c r="E83" s="50"/>
      <c r="F83" s="48" t="str">
        <f t="shared" si="2"/>
        <v/>
      </c>
      <c r="G83" s="48" t="str">
        <f t="shared" si="3"/>
        <v/>
      </c>
    </row>
    <row r="84" spans="1:7">
      <c r="A84" s="105" t="s">
        <v>212</v>
      </c>
      <c r="B84" s="171" t="s">
        <v>213</v>
      </c>
      <c r="C84" s="50"/>
      <c r="D84" s="50"/>
      <c r="E84" s="50"/>
      <c r="F84" s="48" t="str">
        <f t="shared" si="2"/>
        <v/>
      </c>
      <c r="G84" s="48" t="str">
        <f t="shared" si="3"/>
        <v/>
      </c>
    </row>
    <row r="85" spans="1:7">
      <c r="A85" s="105" t="s">
        <v>214</v>
      </c>
      <c r="B85" s="166" t="s">
        <v>215</v>
      </c>
      <c r="C85" s="50"/>
      <c r="D85" s="50"/>
      <c r="E85" s="50"/>
      <c r="F85" s="48" t="str">
        <f t="shared" si="2"/>
        <v/>
      </c>
      <c r="G85" s="48" t="str">
        <f t="shared" si="3"/>
        <v/>
      </c>
    </row>
    <row r="86" spans="1:7">
      <c r="A86" s="105" t="s">
        <v>216</v>
      </c>
      <c r="B86" s="166" t="s">
        <v>190</v>
      </c>
      <c r="C86" s="50"/>
      <c r="D86" s="50"/>
      <c r="E86" s="50"/>
      <c r="F86" s="48" t="str">
        <f t="shared" si="2"/>
        <v/>
      </c>
      <c r="G86" s="48" t="str">
        <f t="shared" si="3"/>
        <v/>
      </c>
    </row>
    <row r="87" spans="1:7">
      <c r="A87" s="105" t="s">
        <v>217</v>
      </c>
      <c r="B87" s="166" t="s">
        <v>107</v>
      </c>
      <c r="C87" s="50">
        <v>75</v>
      </c>
      <c r="D87" s="50">
        <v>71</v>
      </c>
      <c r="E87" s="50">
        <v>89</v>
      </c>
      <c r="F87" s="48">
        <f t="shared" si="2"/>
        <v>118.7</v>
      </c>
      <c r="G87" s="48">
        <f t="shared" si="3"/>
        <v>125.4</v>
      </c>
    </row>
    <row r="88" spans="1:7">
      <c r="A88" s="105" t="s">
        <v>218</v>
      </c>
      <c r="B88" s="167" t="s">
        <v>219</v>
      </c>
      <c r="C88" s="50">
        <v>50</v>
      </c>
      <c r="D88" s="50">
        <v>3</v>
      </c>
      <c r="E88" s="50">
        <v>40</v>
      </c>
      <c r="F88" s="48">
        <f t="shared" si="2"/>
        <v>80</v>
      </c>
      <c r="G88" s="48">
        <f t="shared" si="3"/>
        <v>1333.3</v>
      </c>
    </row>
    <row r="89" spans="1:7">
      <c r="A89" s="162" t="s">
        <v>220</v>
      </c>
      <c r="B89" s="163" t="s">
        <v>221</v>
      </c>
      <c r="C89" s="164">
        <f>SUM(C90:C101)</f>
        <v>0</v>
      </c>
      <c r="D89" s="164">
        <f>SUM(D90:D101)</f>
        <v>0</v>
      </c>
      <c r="E89" s="164">
        <f>SUM(E90:E101)</f>
        <v>0</v>
      </c>
      <c r="F89" s="48" t="str">
        <f t="shared" si="2"/>
        <v/>
      </c>
      <c r="G89" s="48" t="str">
        <f t="shared" si="3"/>
        <v/>
      </c>
    </row>
    <row r="90" spans="1:7">
      <c r="A90" s="105" t="s">
        <v>222</v>
      </c>
      <c r="B90" s="165" t="s">
        <v>89</v>
      </c>
      <c r="C90" s="50"/>
      <c r="D90" s="50"/>
      <c r="E90" s="50"/>
      <c r="F90" s="48" t="str">
        <f t="shared" si="2"/>
        <v/>
      </c>
      <c r="G90" s="48" t="str">
        <f t="shared" si="3"/>
        <v/>
      </c>
    </row>
    <row r="91" spans="1:7">
      <c r="A91" s="105" t="s">
        <v>223</v>
      </c>
      <c r="B91" s="166" t="s">
        <v>91</v>
      </c>
      <c r="C91" s="50"/>
      <c r="D91" s="50"/>
      <c r="E91" s="50"/>
      <c r="F91" s="48" t="str">
        <f t="shared" si="2"/>
        <v/>
      </c>
      <c r="G91" s="48" t="str">
        <f t="shared" si="3"/>
        <v/>
      </c>
    </row>
    <row r="92" spans="1:7">
      <c r="A92" s="105" t="s">
        <v>224</v>
      </c>
      <c r="B92" s="166" t="s">
        <v>93</v>
      </c>
      <c r="C92" s="50"/>
      <c r="D92" s="50"/>
      <c r="E92" s="50"/>
      <c r="F92" s="48" t="str">
        <f t="shared" si="2"/>
        <v/>
      </c>
      <c r="G92" s="48" t="str">
        <f t="shared" si="3"/>
        <v/>
      </c>
    </row>
    <row r="93" spans="1:7">
      <c r="A93" s="105" t="s">
        <v>225</v>
      </c>
      <c r="B93" s="165" t="s">
        <v>226</v>
      </c>
      <c r="C93" s="50"/>
      <c r="D93" s="50"/>
      <c r="E93" s="50"/>
      <c r="F93" s="48" t="str">
        <f t="shared" si="2"/>
        <v/>
      </c>
      <c r="G93" s="48" t="str">
        <f t="shared" si="3"/>
        <v/>
      </c>
    </row>
    <row r="94" spans="1:7">
      <c r="A94" s="105" t="s">
        <v>227</v>
      </c>
      <c r="B94" s="165" t="s">
        <v>228</v>
      </c>
      <c r="C94" s="50"/>
      <c r="D94" s="50"/>
      <c r="E94" s="50"/>
      <c r="F94" s="48" t="str">
        <f t="shared" si="2"/>
        <v/>
      </c>
      <c r="G94" s="48" t="str">
        <f t="shared" si="3"/>
        <v/>
      </c>
    </row>
    <row r="95" spans="1:7">
      <c r="A95" s="105" t="s">
        <v>229</v>
      </c>
      <c r="B95" s="165" t="s">
        <v>190</v>
      </c>
      <c r="C95" s="50"/>
      <c r="D95" s="50"/>
      <c r="E95" s="50"/>
      <c r="F95" s="48" t="str">
        <f t="shared" si="2"/>
        <v/>
      </c>
      <c r="G95" s="48" t="str">
        <f t="shared" si="3"/>
        <v/>
      </c>
    </row>
    <row r="96" spans="1:7">
      <c r="A96" s="105" t="s">
        <v>230</v>
      </c>
      <c r="B96" s="165" t="s">
        <v>231</v>
      </c>
      <c r="C96" s="50"/>
      <c r="D96" s="50"/>
      <c r="E96" s="50"/>
      <c r="F96" s="48" t="str">
        <f t="shared" si="2"/>
        <v/>
      </c>
      <c r="G96" s="48" t="str">
        <f t="shared" si="3"/>
        <v/>
      </c>
    </row>
    <row r="97" spans="1:7">
      <c r="A97" s="105" t="s">
        <v>232</v>
      </c>
      <c r="B97" s="165" t="s">
        <v>233</v>
      </c>
      <c r="C97" s="50"/>
      <c r="D97" s="50"/>
      <c r="E97" s="50"/>
      <c r="F97" s="48" t="str">
        <f t="shared" si="2"/>
        <v/>
      </c>
      <c r="G97" s="48" t="str">
        <f t="shared" si="3"/>
        <v/>
      </c>
    </row>
    <row r="98" spans="1:7">
      <c r="A98" s="105" t="s">
        <v>234</v>
      </c>
      <c r="B98" s="165" t="s">
        <v>235</v>
      </c>
      <c r="C98" s="50"/>
      <c r="D98" s="50"/>
      <c r="E98" s="50"/>
      <c r="F98" s="48" t="str">
        <f t="shared" si="2"/>
        <v/>
      </c>
      <c r="G98" s="48" t="str">
        <f t="shared" si="3"/>
        <v/>
      </c>
    </row>
    <row r="99" spans="1:7">
      <c r="A99" s="105" t="s">
        <v>236</v>
      </c>
      <c r="B99" s="165" t="s">
        <v>237</v>
      </c>
      <c r="C99" s="50"/>
      <c r="D99" s="50"/>
      <c r="E99" s="50"/>
      <c r="F99" s="48" t="str">
        <f t="shared" si="2"/>
        <v/>
      </c>
      <c r="G99" s="48" t="str">
        <f t="shared" si="3"/>
        <v/>
      </c>
    </row>
    <row r="100" spans="1:7">
      <c r="A100" s="105" t="s">
        <v>238</v>
      </c>
      <c r="B100" s="166" t="s">
        <v>107</v>
      </c>
      <c r="C100" s="50"/>
      <c r="D100" s="50"/>
      <c r="E100" s="50"/>
      <c r="F100" s="48" t="str">
        <f t="shared" si="2"/>
        <v/>
      </c>
      <c r="G100" s="48" t="str">
        <f t="shared" si="3"/>
        <v/>
      </c>
    </row>
    <row r="101" spans="1:7">
      <c r="A101" s="105" t="s">
        <v>239</v>
      </c>
      <c r="B101" s="166" t="s">
        <v>240</v>
      </c>
      <c r="C101" s="50"/>
      <c r="D101" s="50"/>
      <c r="E101" s="50"/>
      <c r="F101" s="48" t="str">
        <f t="shared" si="2"/>
        <v/>
      </c>
      <c r="G101" s="48" t="str">
        <f t="shared" si="3"/>
        <v/>
      </c>
    </row>
    <row r="102" spans="1:7">
      <c r="A102" s="162" t="s">
        <v>241</v>
      </c>
      <c r="B102" s="172" t="s">
        <v>242</v>
      </c>
      <c r="C102" s="164">
        <f>SUM(C103:C110)</f>
        <v>1475</v>
      </c>
      <c r="D102" s="164">
        <f>SUM(D103:D110)</f>
        <v>963</v>
      </c>
      <c r="E102" s="164">
        <f>SUM(E103:E110)</f>
        <v>1191</v>
      </c>
      <c r="F102" s="48">
        <f t="shared" si="2"/>
        <v>80.7</v>
      </c>
      <c r="G102" s="48">
        <f t="shared" si="3"/>
        <v>123.7</v>
      </c>
    </row>
    <row r="103" spans="1:7">
      <c r="A103" s="105" t="s">
        <v>243</v>
      </c>
      <c r="B103" s="165" t="s">
        <v>89</v>
      </c>
      <c r="C103" s="50">
        <v>957</v>
      </c>
      <c r="D103" s="50">
        <v>531</v>
      </c>
      <c r="E103" s="50">
        <v>661</v>
      </c>
      <c r="F103" s="48">
        <f t="shared" si="2"/>
        <v>69.1</v>
      </c>
      <c r="G103" s="48">
        <f t="shared" si="3"/>
        <v>124.5</v>
      </c>
    </row>
    <row r="104" spans="1:7">
      <c r="A104" s="105" t="s">
        <v>244</v>
      </c>
      <c r="B104" s="165" t="s">
        <v>91</v>
      </c>
      <c r="C104" s="50"/>
      <c r="D104" s="50"/>
      <c r="E104" s="50"/>
      <c r="F104" s="48" t="str">
        <f t="shared" si="2"/>
        <v/>
      </c>
      <c r="G104" s="48" t="str">
        <f t="shared" si="3"/>
        <v/>
      </c>
    </row>
    <row r="105" spans="1:7">
      <c r="A105" s="105" t="s">
        <v>245</v>
      </c>
      <c r="B105" s="165" t="s">
        <v>93</v>
      </c>
      <c r="C105" s="50"/>
      <c r="D105" s="50"/>
      <c r="E105" s="50"/>
      <c r="F105" s="48" t="str">
        <f t="shared" si="2"/>
        <v/>
      </c>
      <c r="G105" s="48" t="str">
        <f t="shared" si="3"/>
        <v/>
      </c>
    </row>
    <row r="106" spans="1:7">
      <c r="A106" s="105" t="s">
        <v>246</v>
      </c>
      <c r="B106" s="166" t="s">
        <v>247</v>
      </c>
      <c r="C106" s="50"/>
      <c r="D106" s="50"/>
      <c r="E106" s="50"/>
      <c r="F106" s="48" t="str">
        <f t="shared" si="2"/>
        <v/>
      </c>
      <c r="G106" s="48" t="str">
        <f t="shared" si="3"/>
        <v/>
      </c>
    </row>
    <row r="107" spans="1:7">
      <c r="A107" s="105" t="s">
        <v>248</v>
      </c>
      <c r="B107" s="166" t="s">
        <v>249</v>
      </c>
      <c r="C107" s="50"/>
      <c r="D107" s="50"/>
      <c r="E107" s="50"/>
      <c r="F107" s="48" t="str">
        <f t="shared" si="2"/>
        <v/>
      </c>
      <c r="G107" s="48" t="str">
        <f t="shared" si="3"/>
        <v/>
      </c>
    </row>
    <row r="108" spans="1:7">
      <c r="A108" s="105" t="s">
        <v>250</v>
      </c>
      <c r="B108" s="166" t="s">
        <v>251</v>
      </c>
      <c r="C108" s="50"/>
      <c r="D108" s="50"/>
      <c r="E108" s="50"/>
      <c r="F108" s="48" t="str">
        <f t="shared" si="2"/>
        <v/>
      </c>
      <c r="G108" s="48" t="str">
        <f t="shared" si="3"/>
        <v/>
      </c>
    </row>
    <row r="109" spans="1:7">
      <c r="A109" s="105" t="s">
        <v>252</v>
      </c>
      <c r="B109" s="165" t="s">
        <v>107</v>
      </c>
      <c r="C109" s="50">
        <v>518</v>
      </c>
      <c r="D109" s="50">
        <v>402</v>
      </c>
      <c r="E109" s="50">
        <v>530</v>
      </c>
      <c r="F109" s="48">
        <f t="shared" si="2"/>
        <v>102.3</v>
      </c>
      <c r="G109" s="48">
        <f t="shared" si="3"/>
        <v>131.8</v>
      </c>
    </row>
    <row r="110" spans="1:7">
      <c r="A110" s="105" t="s">
        <v>253</v>
      </c>
      <c r="B110" s="165" t="s">
        <v>254</v>
      </c>
      <c r="C110" s="50"/>
      <c r="D110" s="50">
        <v>30</v>
      </c>
      <c r="E110" s="50"/>
      <c r="F110" s="48" t="str">
        <f t="shared" si="2"/>
        <v/>
      </c>
      <c r="G110" s="48">
        <f t="shared" si="3"/>
        <v>0</v>
      </c>
    </row>
    <row r="111" spans="1:7">
      <c r="A111" s="162" t="s">
        <v>255</v>
      </c>
      <c r="B111" s="173" t="s">
        <v>256</v>
      </c>
      <c r="C111" s="164">
        <f>SUM(C112:C121)</f>
        <v>143</v>
      </c>
      <c r="D111" s="164">
        <f>SUM(D112:D121)</f>
        <v>224</v>
      </c>
      <c r="E111" s="164">
        <f>SUM(E112:E121)</f>
        <v>566</v>
      </c>
      <c r="F111" s="48">
        <f t="shared" si="2"/>
        <v>395.8</v>
      </c>
      <c r="G111" s="48">
        <f t="shared" si="3"/>
        <v>252.7</v>
      </c>
    </row>
    <row r="112" spans="1:7">
      <c r="A112" s="105" t="s">
        <v>257</v>
      </c>
      <c r="B112" s="165" t="s">
        <v>89</v>
      </c>
      <c r="C112" s="50">
        <v>93</v>
      </c>
      <c r="D112" s="50">
        <v>85</v>
      </c>
      <c r="E112" s="50">
        <v>61</v>
      </c>
      <c r="F112" s="48">
        <f t="shared" si="2"/>
        <v>65.6</v>
      </c>
      <c r="G112" s="48">
        <f t="shared" si="3"/>
        <v>71.8</v>
      </c>
    </row>
    <row r="113" spans="1:7">
      <c r="A113" s="105" t="s">
        <v>258</v>
      </c>
      <c r="B113" s="165" t="s">
        <v>91</v>
      </c>
      <c r="C113" s="50"/>
      <c r="D113" s="50"/>
      <c r="E113" s="50"/>
      <c r="F113" s="48" t="str">
        <f t="shared" si="2"/>
        <v/>
      </c>
      <c r="G113" s="48" t="str">
        <f t="shared" si="3"/>
        <v/>
      </c>
    </row>
    <row r="114" spans="1:7">
      <c r="A114" s="105" t="s">
        <v>259</v>
      </c>
      <c r="B114" s="165" t="s">
        <v>93</v>
      </c>
      <c r="C114" s="50"/>
      <c r="D114" s="50"/>
      <c r="E114" s="50"/>
      <c r="F114" s="48" t="str">
        <f t="shared" si="2"/>
        <v/>
      </c>
      <c r="G114" s="48" t="str">
        <f t="shared" si="3"/>
        <v/>
      </c>
    </row>
    <row r="115" spans="1:7">
      <c r="A115" s="105" t="s">
        <v>260</v>
      </c>
      <c r="B115" s="166" t="s">
        <v>261</v>
      </c>
      <c r="C115" s="50"/>
      <c r="D115" s="50"/>
      <c r="E115" s="50"/>
      <c r="F115" s="48" t="str">
        <f t="shared" si="2"/>
        <v/>
      </c>
      <c r="G115" s="48" t="str">
        <f t="shared" si="3"/>
        <v/>
      </c>
    </row>
    <row r="116" spans="1:7">
      <c r="A116" s="105" t="s">
        <v>262</v>
      </c>
      <c r="B116" s="166" t="s">
        <v>263</v>
      </c>
      <c r="C116" s="50"/>
      <c r="D116" s="50"/>
      <c r="E116" s="50"/>
      <c r="F116" s="48" t="str">
        <f t="shared" si="2"/>
        <v/>
      </c>
      <c r="G116" s="48" t="str">
        <f t="shared" si="3"/>
        <v/>
      </c>
    </row>
    <row r="117" spans="1:7">
      <c r="A117" s="105" t="s">
        <v>264</v>
      </c>
      <c r="B117" s="166" t="s">
        <v>265</v>
      </c>
      <c r="C117" s="50"/>
      <c r="D117" s="50"/>
      <c r="E117" s="50"/>
      <c r="F117" s="48" t="str">
        <f t="shared" si="2"/>
        <v/>
      </c>
      <c r="G117" s="48" t="str">
        <f t="shared" si="3"/>
        <v/>
      </c>
    </row>
    <row r="118" spans="1:7">
      <c r="A118" s="105" t="s">
        <v>266</v>
      </c>
      <c r="B118" s="165" t="s">
        <v>267</v>
      </c>
      <c r="C118" s="50"/>
      <c r="D118" s="50"/>
      <c r="E118" s="50"/>
      <c r="F118" s="48" t="str">
        <f t="shared" si="2"/>
        <v/>
      </c>
      <c r="G118" s="48" t="str">
        <f t="shared" si="3"/>
        <v/>
      </c>
    </row>
    <row r="119" spans="1:7">
      <c r="A119" s="105" t="s">
        <v>268</v>
      </c>
      <c r="B119" s="165" t="s">
        <v>269</v>
      </c>
      <c r="C119" s="50"/>
      <c r="D119" s="50"/>
      <c r="E119" s="50">
        <v>190</v>
      </c>
      <c r="F119" s="48" t="str">
        <f t="shared" si="2"/>
        <v/>
      </c>
      <c r="G119" s="48" t="str">
        <f t="shared" si="3"/>
        <v/>
      </c>
    </row>
    <row r="120" spans="1:7">
      <c r="A120" s="105" t="s">
        <v>270</v>
      </c>
      <c r="B120" s="165" t="s">
        <v>107</v>
      </c>
      <c r="C120" s="50">
        <v>50</v>
      </c>
      <c r="D120" s="50">
        <v>38</v>
      </c>
      <c r="E120" s="50">
        <v>165</v>
      </c>
      <c r="F120" s="48">
        <f t="shared" si="2"/>
        <v>330</v>
      </c>
      <c r="G120" s="48">
        <f t="shared" si="3"/>
        <v>434.2</v>
      </c>
    </row>
    <row r="121" spans="1:7">
      <c r="A121" s="105" t="s">
        <v>271</v>
      </c>
      <c r="B121" s="166" t="s">
        <v>272</v>
      </c>
      <c r="C121" s="50"/>
      <c r="D121" s="50">
        <v>101</v>
      </c>
      <c r="E121" s="50">
        <v>150</v>
      </c>
      <c r="F121" s="48" t="str">
        <f t="shared" si="2"/>
        <v/>
      </c>
      <c r="G121" s="48">
        <f t="shared" si="3"/>
        <v>148.5</v>
      </c>
    </row>
    <row r="122" spans="1:7">
      <c r="A122" s="162" t="s">
        <v>273</v>
      </c>
      <c r="B122" s="169" t="s">
        <v>274</v>
      </c>
      <c r="C122" s="164">
        <f>SUM(C123:C133)</f>
        <v>0</v>
      </c>
      <c r="D122" s="164">
        <f>SUM(D123:D133)</f>
        <v>0</v>
      </c>
      <c r="E122" s="164">
        <f>SUM(E123:E133)</f>
        <v>0</v>
      </c>
      <c r="F122" s="48" t="str">
        <f t="shared" si="2"/>
        <v/>
      </c>
      <c r="G122" s="48" t="str">
        <f t="shared" si="3"/>
        <v/>
      </c>
    </row>
    <row r="123" spans="1:7">
      <c r="A123" s="105" t="s">
        <v>275</v>
      </c>
      <c r="B123" s="166" t="s">
        <v>89</v>
      </c>
      <c r="C123" s="50"/>
      <c r="D123" s="50"/>
      <c r="E123" s="50"/>
      <c r="F123" s="48" t="str">
        <f t="shared" si="2"/>
        <v/>
      </c>
      <c r="G123" s="48" t="str">
        <f t="shared" si="3"/>
        <v/>
      </c>
    </row>
    <row r="124" spans="1:7">
      <c r="A124" s="105" t="s">
        <v>276</v>
      </c>
      <c r="B124" s="167" t="s">
        <v>91</v>
      </c>
      <c r="C124" s="50"/>
      <c r="D124" s="50"/>
      <c r="E124" s="50"/>
      <c r="F124" s="48" t="str">
        <f t="shared" si="2"/>
        <v/>
      </c>
      <c r="G124" s="48" t="str">
        <f t="shared" si="3"/>
        <v/>
      </c>
    </row>
    <row r="125" spans="1:7">
      <c r="A125" s="105" t="s">
        <v>277</v>
      </c>
      <c r="B125" s="165" t="s">
        <v>93</v>
      </c>
      <c r="C125" s="50"/>
      <c r="D125" s="50"/>
      <c r="E125" s="50"/>
      <c r="F125" s="48" t="str">
        <f t="shared" si="2"/>
        <v/>
      </c>
      <c r="G125" s="48" t="str">
        <f t="shared" si="3"/>
        <v/>
      </c>
    </row>
    <row r="126" spans="1:7">
      <c r="A126" s="105" t="s">
        <v>278</v>
      </c>
      <c r="B126" s="165" t="s">
        <v>279</v>
      </c>
      <c r="C126" s="50"/>
      <c r="D126" s="50"/>
      <c r="E126" s="50"/>
      <c r="F126" s="48" t="str">
        <f t="shared" si="2"/>
        <v/>
      </c>
      <c r="G126" s="48" t="str">
        <f t="shared" si="3"/>
        <v/>
      </c>
    </row>
    <row r="127" spans="1:7">
      <c r="A127" s="105" t="s">
        <v>280</v>
      </c>
      <c r="B127" s="165" t="s">
        <v>281</v>
      </c>
      <c r="C127" s="50"/>
      <c r="D127" s="50"/>
      <c r="E127" s="50"/>
      <c r="F127" s="48" t="str">
        <f t="shared" si="2"/>
        <v/>
      </c>
      <c r="G127" s="48" t="str">
        <f t="shared" si="3"/>
        <v/>
      </c>
    </row>
    <row r="128" spans="1:7">
      <c r="A128" s="105" t="s">
        <v>282</v>
      </c>
      <c r="B128" s="166" t="s">
        <v>283</v>
      </c>
      <c r="C128" s="50"/>
      <c r="D128" s="50"/>
      <c r="E128" s="50"/>
      <c r="F128" s="48" t="str">
        <f t="shared" si="2"/>
        <v/>
      </c>
      <c r="G128" s="48" t="str">
        <f t="shared" si="3"/>
        <v/>
      </c>
    </row>
    <row r="129" spans="1:7">
      <c r="A129" s="105" t="s">
        <v>284</v>
      </c>
      <c r="B129" s="165" t="s">
        <v>285</v>
      </c>
      <c r="C129" s="50"/>
      <c r="D129" s="50"/>
      <c r="E129" s="50"/>
      <c r="F129" s="48" t="str">
        <f t="shared" si="2"/>
        <v/>
      </c>
      <c r="G129" s="48" t="str">
        <f t="shared" si="3"/>
        <v/>
      </c>
    </row>
    <row r="130" spans="1:7">
      <c r="A130" s="105" t="s">
        <v>286</v>
      </c>
      <c r="B130" s="165" t="s">
        <v>287</v>
      </c>
      <c r="C130" s="50"/>
      <c r="D130" s="50"/>
      <c r="E130" s="50"/>
      <c r="F130" s="48" t="str">
        <f t="shared" si="2"/>
        <v/>
      </c>
      <c r="G130" s="48" t="str">
        <f t="shared" si="3"/>
        <v/>
      </c>
    </row>
    <row r="131" spans="1:7">
      <c r="A131" s="105" t="s">
        <v>288</v>
      </c>
      <c r="B131" s="165" t="s">
        <v>289</v>
      </c>
      <c r="C131" s="50"/>
      <c r="D131" s="50"/>
      <c r="E131" s="50"/>
      <c r="F131" s="48" t="str">
        <f t="shared" si="2"/>
        <v/>
      </c>
      <c r="G131" s="48" t="str">
        <f t="shared" si="3"/>
        <v/>
      </c>
    </row>
    <row r="132" spans="1:7">
      <c r="A132" s="105" t="s">
        <v>290</v>
      </c>
      <c r="B132" s="165" t="s">
        <v>107</v>
      </c>
      <c r="C132" s="50"/>
      <c r="D132" s="50"/>
      <c r="E132" s="50"/>
      <c r="F132" s="48" t="str">
        <f t="shared" si="2"/>
        <v/>
      </c>
      <c r="G132" s="48" t="str">
        <f t="shared" si="3"/>
        <v/>
      </c>
    </row>
    <row r="133" spans="1:7">
      <c r="A133" s="105" t="s">
        <v>291</v>
      </c>
      <c r="B133" s="165" t="s">
        <v>292</v>
      </c>
      <c r="C133" s="50"/>
      <c r="D133" s="50"/>
      <c r="E133" s="50"/>
      <c r="F133" s="48" t="str">
        <f t="shared" si="2"/>
        <v/>
      </c>
      <c r="G133" s="48" t="str">
        <f t="shared" si="3"/>
        <v/>
      </c>
    </row>
    <row r="134" spans="1:7">
      <c r="A134" s="162" t="s">
        <v>293</v>
      </c>
      <c r="B134" s="163" t="s">
        <v>294</v>
      </c>
      <c r="C134" s="164">
        <f>SUM(C135:C140)</f>
        <v>0</v>
      </c>
      <c r="D134" s="164">
        <f>SUM(D135:D140)</f>
        <v>0</v>
      </c>
      <c r="E134" s="164">
        <f>SUM(E135:E140)</f>
        <v>0</v>
      </c>
      <c r="F134" s="48" t="str">
        <f t="shared" si="2"/>
        <v/>
      </c>
      <c r="G134" s="48" t="str">
        <f t="shared" si="3"/>
        <v/>
      </c>
    </row>
    <row r="135" spans="1:7">
      <c r="A135" s="105" t="s">
        <v>295</v>
      </c>
      <c r="B135" s="165" t="s">
        <v>89</v>
      </c>
      <c r="C135" s="50"/>
      <c r="D135" s="50"/>
      <c r="E135" s="50"/>
      <c r="F135" s="48" t="str">
        <f t="shared" ref="F135:F198" si="4">IF(C135=0,"",ROUND(E135/C135*100,1))</f>
        <v/>
      </c>
      <c r="G135" s="48" t="str">
        <f t="shared" ref="G135:G198" si="5">IF(D135=0,"",ROUND(E135/D135*100,1))</f>
        <v/>
      </c>
    </row>
    <row r="136" spans="1:7">
      <c r="A136" s="105" t="s">
        <v>296</v>
      </c>
      <c r="B136" s="165" t="s">
        <v>91</v>
      </c>
      <c r="C136" s="50"/>
      <c r="D136" s="50"/>
      <c r="E136" s="50"/>
      <c r="F136" s="48" t="str">
        <f t="shared" si="4"/>
        <v/>
      </c>
      <c r="G136" s="48" t="str">
        <f t="shared" si="5"/>
        <v/>
      </c>
    </row>
    <row r="137" spans="1:7">
      <c r="A137" s="105" t="s">
        <v>297</v>
      </c>
      <c r="B137" s="166" t="s">
        <v>93</v>
      </c>
      <c r="C137" s="50"/>
      <c r="D137" s="50"/>
      <c r="E137" s="50"/>
      <c r="F137" s="48" t="str">
        <f t="shared" si="4"/>
        <v/>
      </c>
      <c r="G137" s="48" t="str">
        <f t="shared" si="5"/>
        <v/>
      </c>
    </row>
    <row r="138" spans="1:7">
      <c r="A138" s="105" t="s">
        <v>298</v>
      </c>
      <c r="B138" s="166" t="s">
        <v>299</v>
      </c>
      <c r="C138" s="50"/>
      <c r="D138" s="50"/>
      <c r="E138" s="50"/>
      <c r="F138" s="48" t="str">
        <f t="shared" si="4"/>
        <v/>
      </c>
      <c r="G138" s="48" t="str">
        <f t="shared" si="5"/>
        <v/>
      </c>
    </row>
    <row r="139" spans="1:7">
      <c r="A139" s="105" t="s">
        <v>300</v>
      </c>
      <c r="B139" s="166" t="s">
        <v>107</v>
      </c>
      <c r="C139" s="50"/>
      <c r="D139" s="50"/>
      <c r="E139" s="50"/>
      <c r="F139" s="48" t="str">
        <f t="shared" si="4"/>
        <v/>
      </c>
      <c r="G139" s="48" t="str">
        <f t="shared" si="5"/>
        <v/>
      </c>
    </row>
    <row r="140" spans="1:7">
      <c r="A140" s="105" t="s">
        <v>301</v>
      </c>
      <c r="B140" s="167" t="s">
        <v>302</v>
      </c>
      <c r="C140" s="50"/>
      <c r="D140" s="50"/>
      <c r="E140" s="50"/>
      <c r="F140" s="48" t="str">
        <f t="shared" si="4"/>
        <v/>
      </c>
      <c r="G140" s="48" t="str">
        <f t="shared" si="5"/>
        <v/>
      </c>
    </row>
    <row r="141" spans="1:7">
      <c r="A141" s="162" t="s">
        <v>303</v>
      </c>
      <c r="B141" s="163" t="s">
        <v>304</v>
      </c>
      <c r="C141" s="164">
        <f>SUM(C142:C148)</f>
        <v>0</v>
      </c>
      <c r="D141" s="164">
        <f>SUM(D142:D148)</f>
        <v>0</v>
      </c>
      <c r="E141" s="164">
        <f>SUM(E142:E148)</f>
        <v>0</v>
      </c>
      <c r="F141" s="48" t="str">
        <f t="shared" si="4"/>
        <v/>
      </c>
      <c r="G141" s="48" t="str">
        <f t="shared" si="5"/>
        <v/>
      </c>
    </row>
    <row r="142" spans="1:7">
      <c r="A142" s="105" t="s">
        <v>305</v>
      </c>
      <c r="B142" s="165" t="s">
        <v>89</v>
      </c>
      <c r="C142" s="50"/>
      <c r="D142" s="50"/>
      <c r="E142" s="50"/>
      <c r="F142" s="48" t="str">
        <f t="shared" si="4"/>
        <v/>
      </c>
      <c r="G142" s="48" t="str">
        <f t="shared" si="5"/>
        <v/>
      </c>
    </row>
    <row r="143" spans="1:7">
      <c r="A143" s="105" t="s">
        <v>306</v>
      </c>
      <c r="B143" s="166" t="s">
        <v>91</v>
      </c>
      <c r="C143" s="50"/>
      <c r="D143" s="50"/>
      <c r="E143" s="50"/>
      <c r="F143" s="48" t="str">
        <f t="shared" si="4"/>
        <v/>
      </c>
      <c r="G143" s="48" t="str">
        <f t="shared" si="5"/>
        <v/>
      </c>
    </row>
    <row r="144" spans="1:7">
      <c r="A144" s="105" t="s">
        <v>307</v>
      </c>
      <c r="B144" s="166" t="s">
        <v>93</v>
      </c>
      <c r="C144" s="50"/>
      <c r="D144" s="50"/>
      <c r="E144" s="50"/>
      <c r="F144" s="48" t="str">
        <f t="shared" si="4"/>
        <v/>
      </c>
      <c r="G144" s="48" t="str">
        <f t="shared" si="5"/>
        <v/>
      </c>
    </row>
    <row r="145" spans="1:7">
      <c r="A145" s="105" t="s">
        <v>308</v>
      </c>
      <c r="B145" s="166" t="s">
        <v>309</v>
      </c>
      <c r="C145" s="50"/>
      <c r="D145" s="50"/>
      <c r="E145" s="50"/>
      <c r="F145" s="48" t="str">
        <f t="shared" si="4"/>
        <v/>
      </c>
      <c r="G145" s="48" t="str">
        <f t="shared" si="5"/>
        <v/>
      </c>
    </row>
    <row r="146" spans="1:7">
      <c r="A146" s="105" t="s">
        <v>310</v>
      </c>
      <c r="B146" s="167" t="s">
        <v>311</v>
      </c>
      <c r="C146" s="50"/>
      <c r="D146" s="50"/>
      <c r="E146" s="50"/>
      <c r="F146" s="48" t="str">
        <f t="shared" si="4"/>
        <v/>
      </c>
      <c r="G146" s="48" t="str">
        <f t="shared" si="5"/>
        <v/>
      </c>
    </row>
    <row r="147" spans="1:7">
      <c r="A147" s="105" t="s">
        <v>312</v>
      </c>
      <c r="B147" s="165" t="s">
        <v>107</v>
      </c>
      <c r="C147" s="50"/>
      <c r="D147" s="50"/>
      <c r="E147" s="50"/>
      <c r="F147" s="48" t="str">
        <f t="shared" si="4"/>
        <v/>
      </c>
      <c r="G147" s="48" t="str">
        <f t="shared" si="5"/>
        <v/>
      </c>
    </row>
    <row r="148" spans="1:7">
      <c r="A148" s="105" t="s">
        <v>313</v>
      </c>
      <c r="B148" s="165" t="s">
        <v>314</v>
      </c>
      <c r="C148" s="50"/>
      <c r="D148" s="50"/>
      <c r="E148" s="50"/>
      <c r="F148" s="48" t="str">
        <f t="shared" si="4"/>
        <v/>
      </c>
      <c r="G148" s="48" t="str">
        <f t="shared" si="5"/>
        <v/>
      </c>
    </row>
    <row r="149" spans="1:7">
      <c r="A149" s="162" t="s">
        <v>315</v>
      </c>
      <c r="B149" s="169" t="s">
        <v>316</v>
      </c>
      <c r="C149" s="164">
        <f>SUM(C150:C154)</f>
        <v>0</v>
      </c>
      <c r="D149" s="164">
        <f>SUM(D150:D154)</f>
        <v>0</v>
      </c>
      <c r="E149" s="164">
        <f>SUM(E150:E154)</f>
        <v>0</v>
      </c>
      <c r="F149" s="48" t="str">
        <f t="shared" si="4"/>
        <v/>
      </c>
      <c r="G149" s="48" t="str">
        <f t="shared" si="5"/>
        <v/>
      </c>
    </row>
    <row r="150" spans="1:7">
      <c r="A150" s="105" t="s">
        <v>317</v>
      </c>
      <c r="B150" s="166" t="s">
        <v>89</v>
      </c>
      <c r="C150" s="50"/>
      <c r="D150" s="50"/>
      <c r="E150" s="50"/>
      <c r="F150" s="48" t="str">
        <f t="shared" si="4"/>
        <v/>
      </c>
      <c r="G150" s="48" t="str">
        <f t="shared" si="5"/>
        <v/>
      </c>
    </row>
    <row r="151" spans="1:7">
      <c r="A151" s="105" t="s">
        <v>318</v>
      </c>
      <c r="B151" s="166" t="s">
        <v>91</v>
      </c>
      <c r="C151" s="50"/>
      <c r="D151" s="50"/>
      <c r="E151" s="50"/>
      <c r="F151" s="48" t="str">
        <f t="shared" si="4"/>
        <v/>
      </c>
      <c r="G151" s="48" t="str">
        <f t="shared" si="5"/>
        <v/>
      </c>
    </row>
    <row r="152" spans="1:7">
      <c r="A152" s="105" t="s">
        <v>319</v>
      </c>
      <c r="B152" s="165" t="s">
        <v>93</v>
      </c>
      <c r="C152" s="50"/>
      <c r="D152" s="50"/>
      <c r="E152" s="50"/>
      <c r="F152" s="48" t="str">
        <f t="shared" si="4"/>
        <v/>
      </c>
      <c r="G152" s="48" t="str">
        <f t="shared" si="5"/>
        <v/>
      </c>
    </row>
    <row r="153" spans="1:7">
      <c r="A153" s="105" t="s">
        <v>320</v>
      </c>
      <c r="B153" s="168" t="s">
        <v>321</v>
      </c>
      <c r="C153" s="50"/>
      <c r="D153" s="50"/>
      <c r="E153" s="50"/>
      <c r="F153" s="48" t="str">
        <f t="shared" si="4"/>
        <v/>
      </c>
      <c r="G153" s="48" t="str">
        <f t="shared" si="5"/>
        <v/>
      </c>
    </row>
    <row r="154" spans="1:7">
      <c r="A154" s="105" t="s">
        <v>322</v>
      </c>
      <c r="B154" s="165" t="s">
        <v>323</v>
      </c>
      <c r="C154" s="50"/>
      <c r="D154" s="50"/>
      <c r="E154" s="50"/>
      <c r="F154" s="48" t="str">
        <f t="shared" si="4"/>
        <v/>
      </c>
      <c r="G154" s="48" t="str">
        <f t="shared" si="5"/>
        <v/>
      </c>
    </row>
    <row r="155" spans="1:7">
      <c r="A155" s="162" t="s">
        <v>324</v>
      </c>
      <c r="B155" s="169" t="s">
        <v>325</v>
      </c>
      <c r="C155" s="164">
        <f>SUM(C156:C161)</f>
        <v>5</v>
      </c>
      <c r="D155" s="164">
        <f>SUM(D156:D161)</f>
        <v>3</v>
      </c>
      <c r="E155" s="164">
        <f>SUM(E156:E161)</f>
        <v>5</v>
      </c>
      <c r="F155" s="48">
        <f t="shared" si="4"/>
        <v>100</v>
      </c>
      <c r="G155" s="48">
        <f t="shared" si="5"/>
        <v>166.7</v>
      </c>
    </row>
    <row r="156" spans="1:7">
      <c r="A156" s="105" t="s">
        <v>326</v>
      </c>
      <c r="B156" s="166" t="s">
        <v>89</v>
      </c>
      <c r="C156" s="50">
        <v>5</v>
      </c>
      <c r="D156" s="50">
        <v>3</v>
      </c>
      <c r="E156" s="50">
        <v>5</v>
      </c>
      <c r="F156" s="48">
        <f t="shared" si="4"/>
        <v>100</v>
      </c>
      <c r="G156" s="48">
        <f t="shared" si="5"/>
        <v>166.7</v>
      </c>
    </row>
    <row r="157" spans="1:7">
      <c r="A157" s="105" t="s">
        <v>327</v>
      </c>
      <c r="B157" s="166" t="s">
        <v>91</v>
      </c>
      <c r="C157" s="50"/>
      <c r="D157" s="50"/>
      <c r="E157" s="50"/>
      <c r="F157" s="48" t="str">
        <f t="shared" si="4"/>
        <v/>
      </c>
      <c r="G157" s="48" t="str">
        <f t="shared" si="5"/>
        <v/>
      </c>
    </row>
    <row r="158" spans="1:7">
      <c r="A158" s="105" t="s">
        <v>328</v>
      </c>
      <c r="B158" s="167" t="s">
        <v>93</v>
      </c>
      <c r="C158" s="50"/>
      <c r="D158" s="50"/>
      <c r="E158" s="50"/>
      <c r="F158" s="48" t="str">
        <f t="shared" si="4"/>
        <v/>
      </c>
      <c r="G158" s="48" t="str">
        <f t="shared" si="5"/>
        <v/>
      </c>
    </row>
    <row r="159" spans="1:7">
      <c r="A159" s="105" t="s">
        <v>329</v>
      </c>
      <c r="B159" s="165" t="s">
        <v>120</v>
      </c>
      <c r="C159" s="50"/>
      <c r="D159" s="50"/>
      <c r="E159" s="50"/>
      <c r="F159" s="48" t="str">
        <f t="shared" si="4"/>
        <v/>
      </c>
      <c r="G159" s="48" t="str">
        <f t="shared" si="5"/>
        <v/>
      </c>
    </row>
    <row r="160" spans="1:7">
      <c r="A160" s="105" t="s">
        <v>330</v>
      </c>
      <c r="B160" s="165" t="s">
        <v>107</v>
      </c>
      <c r="C160" s="50"/>
      <c r="D160" s="50"/>
      <c r="E160" s="50"/>
      <c r="F160" s="48" t="str">
        <f t="shared" si="4"/>
        <v/>
      </c>
      <c r="G160" s="48" t="str">
        <f t="shared" si="5"/>
        <v/>
      </c>
    </row>
    <row r="161" spans="1:7">
      <c r="A161" s="105" t="s">
        <v>331</v>
      </c>
      <c r="B161" s="165" t="s">
        <v>332</v>
      </c>
      <c r="C161" s="50"/>
      <c r="D161" s="50"/>
      <c r="E161" s="50"/>
      <c r="F161" s="48" t="str">
        <f t="shared" si="4"/>
        <v/>
      </c>
      <c r="G161" s="48" t="str">
        <f t="shared" si="5"/>
        <v/>
      </c>
    </row>
    <row r="162" spans="1:7">
      <c r="A162" s="162" t="s">
        <v>333</v>
      </c>
      <c r="B162" s="169" t="s">
        <v>334</v>
      </c>
      <c r="C162" s="164">
        <f>SUM(C163:C168)</f>
        <v>6</v>
      </c>
      <c r="D162" s="164">
        <f>SUM(D163:D168)</f>
        <v>15</v>
      </c>
      <c r="E162" s="164">
        <f>SUM(E163:E168)</f>
        <v>6</v>
      </c>
      <c r="F162" s="48">
        <f t="shared" si="4"/>
        <v>100</v>
      </c>
      <c r="G162" s="48">
        <f t="shared" si="5"/>
        <v>40</v>
      </c>
    </row>
    <row r="163" spans="1:7">
      <c r="A163" s="105" t="s">
        <v>335</v>
      </c>
      <c r="B163" s="166" t="s">
        <v>89</v>
      </c>
      <c r="C163" s="50">
        <v>6</v>
      </c>
      <c r="D163" s="50">
        <v>5</v>
      </c>
      <c r="E163" s="50">
        <v>6</v>
      </c>
      <c r="F163" s="48">
        <f t="shared" si="4"/>
        <v>100</v>
      </c>
      <c r="G163" s="48">
        <f t="shared" si="5"/>
        <v>120</v>
      </c>
    </row>
    <row r="164" spans="1:7">
      <c r="A164" s="105" t="s">
        <v>336</v>
      </c>
      <c r="B164" s="166" t="s">
        <v>91</v>
      </c>
      <c r="C164" s="50"/>
      <c r="D164" s="50"/>
      <c r="E164" s="50"/>
      <c r="F164" s="48" t="str">
        <f t="shared" si="4"/>
        <v/>
      </c>
      <c r="G164" s="48" t="str">
        <f t="shared" si="5"/>
        <v/>
      </c>
    </row>
    <row r="165" spans="1:7">
      <c r="A165" s="105" t="s">
        <v>337</v>
      </c>
      <c r="B165" s="165" t="s">
        <v>93</v>
      </c>
      <c r="C165" s="50"/>
      <c r="D165" s="50"/>
      <c r="E165" s="50"/>
      <c r="F165" s="48" t="str">
        <f t="shared" si="4"/>
        <v/>
      </c>
      <c r="G165" s="48" t="str">
        <f t="shared" si="5"/>
        <v/>
      </c>
    </row>
    <row r="166" spans="1:7">
      <c r="A166" s="105" t="s">
        <v>338</v>
      </c>
      <c r="B166" s="165" t="s">
        <v>339</v>
      </c>
      <c r="C166" s="50"/>
      <c r="D166" s="50">
        <v>10</v>
      </c>
      <c r="E166" s="50"/>
      <c r="F166" s="48" t="str">
        <f t="shared" si="4"/>
        <v/>
      </c>
      <c r="G166" s="48">
        <f t="shared" si="5"/>
        <v>0</v>
      </c>
    </row>
    <row r="167" spans="1:7">
      <c r="A167" s="105" t="s">
        <v>340</v>
      </c>
      <c r="B167" s="166" t="s">
        <v>107</v>
      </c>
      <c r="C167" s="50"/>
      <c r="D167" s="50"/>
      <c r="E167" s="50"/>
      <c r="F167" s="48" t="str">
        <f t="shared" si="4"/>
        <v/>
      </c>
      <c r="G167" s="48" t="str">
        <f t="shared" si="5"/>
        <v/>
      </c>
    </row>
    <row r="168" spans="1:7">
      <c r="A168" s="105" t="s">
        <v>341</v>
      </c>
      <c r="B168" s="166" t="s">
        <v>342</v>
      </c>
      <c r="C168" s="50"/>
      <c r="D168" s="50"/>
      <c r="E168" s="50"/>
      <c r="F168" s="48" t="str">
        <f t="shared" si="4"/>
        <v/>
      </c>
      <c r="G168" s="48" t="str">
        <f t="shared" si="5"/>
        <v/>
      </c>
    </row>
    <row r="169" spans="1:7">
      <c r="A169" s="162" t="s">
        <v>343</v>
      </c>
      <c r="B169" s="169" t="s">
        <v>344</v>
      </c>
      <c r="C169" s="164">
        <f>SUM(C170:C175)</f>
        <v>834</v>
      </c>
      <c r="D169" s="164">
        <f>SUM(D170:D175)</f>
        <v>645</v>
      </c>
      <c r="E169" s="164">
        <f>SUM(E170:E175)</f>
        <v>1542</v>
      </c>
      <c r="F169" s="48">
        <f t="shared" si="4"/>
        <v>184.9</v>
      </c>
      <c r="G169" s="48">
        <f t="shared" si="5"/>
        <v>239.1</v>
      </c>
    </row>
    <row r="170" spans="1:7">
      <c r="A170" s="105" t="s">
        <v>345</v>
      </c>
      <c r="B170" s="166" t="s">
        <v>89</v>
      </c>
      <c r="C170" s="50">
        <v>549</v>
      </c>
      <c r="D170" s="50">
        <v>432</v>
      </c>
      <c r="E170" s="50">
        <v>961</v>
      </c>
      <c r="F170" s="48">
        <f t="shared" si="4"/>
        <v>175</v>
      </c>
      <c r="G170" s="48">
        <f t="shared" si="5"/>
        <v>222.5</v>
      </c>
    </row>
    <row r="171" spans="1:7">
      <c r="A171" s="105" t="s">
        <v>346</v>
      </c>
      <c r="B171" s="165" t="s">
        <v>91</v>
      </c>
      <c r="C171" s="50"/>
      <c r="D171" s="50"/>
      <c r="E171" s="50"/>
      <c r="F171" s="48" t="str">
        <f t="shared" si="4"/>
        <v/>
      </c>
      <c r="G171" s="48" t="str">
        <f t="shared" si="5"/>
        <v/>
      </c>
    </row>
    <row r="172" spans="1:7">
      <c r="A172" s="105" t="s">
        <v>347</v>
      </c>
      <c r="B172" s="165" t="s">
        <v>93</v>
      </c>
      <c r="C172" s="50"/>
      <c r="D172" s="50"/>
      <c r="E172" s="50"/>
      <c r="F172" s="48" t="str">
        <f t="shared" si="4"/>
        <v/>
      </c>
      <c r="G172" s="48" t="str">
        <f t="shared" si="5"/>
        <v/>
      </c>
    </row>
    <row r="173" spans="1:7">
      <c r="A173" s="105" t="s">
        <v>348</v>
      </c>
      <c r="B173" s="165" t="s">
        <v>349</v>
      </c>
      <c r="C173" s="50"/>
      <c r="D173" s="50"/>
      <c r="E173" s="50"/>
      <c r="F173" s="48" t="str">
        <f t="shared" si="4"/>
        <v/>
      </c>
      <c r="G173" s="48" t="str">
        <f t="shared" si="5"/>
        <v/>
      </c>
    </row>
    <row r="174" spans="1:7">
      <c r="A174" s="105" t="s">
        <v>350</v>
      </c>
      <c r="B174" s="166" t="s">
        <v>107</v>
      </c>
      <c r="C174" s="50">
        <v>256</v>
      </c>
      <c r="D174" s="50">
        <v>196</v>
      </c>
      <c r="E174" s="50">
        <v>533</v>
      </c>
      <c r="F174" s="48">
        <f t="shared" si="4"/>
        <v>208.2</v>
      </c>
      <c r="G174" s="48">
        <f t="shared" si="5"/>
        <v>271.9</v>
      </c>
    </row>
    <row r="175" spans="1:7">
      <c r="A175" s="105" t="s">
        <v>351</v>
      </c>
      <c r="B175" s="166" t="s">
        <v>352</v>
      </c>
      <c r="C175" s="50">
        <v>29</v>
      </c>
      <c r="D175" s="50">
        <v>17</v>
      </c>
      <c r="E175" s="50">
        <v>48</v>
      </c>
      <c r="F175" s="48">
        <f t="shared" si="4"/>
        <v>165.5</v>
      </c>
      <c r="G175" s="48">
        <f t="shared" si="5"/>
        <v>282.4</v>
      </c>
    </row>
    <row r="176" spans="1:7">
      <c r="A176" s="162" t="s">
        <v>353</v>
      </c>
      <c r="B176" s="169" t="s">
        <v>354</v>
      </c>
      <c r="C176" s="164">
        <f>SUM(C177:C182)</f>
        <v>415</v>
      </c>
      <c r="D176" s="164">
        <f>SUM(D177:D182)</f>
        <v>342</v>
      </c>
      <c r="E176" s="164">
        <f>SUM(E177:E182)</f>
        <v>367</v>
      </c>
      <c r="F176" s="48">
        <f t="shared" si="4"/>
        <v>88.4</v>
      </c>
      <c r="G176" s="48">
        <f t="shared" si="5"/>
        <v>107.3</v>
      </c>
    </row>
    <row r="177" spans="1:7">
      <c r="A177" s="105" t="s">
        <v>355</v>
      </c>
      <c r="B177" s="165" t="s">
        <v>89</v>
      </c>
      <c r="C177" s="50">
        <v>259</v>
      </c>
      <c r="D177" s="50">
        <v>168</v>
      </c>
      <c r="E177" s="50">
        <v>147</v>
      </c>
      <c r="F177" s="48">
        <f t="shared" si="4"/>
        <v>56.8</v>
      </c>
      <c r="G177" s="48">
        <f t="shared" si="5"/>
        <v>87.5</v>
      </c>
    </row>
    <row r="178" spans="1:7">
      <c r="A178" s="105" t="s">
        <v>356</v>
      </c>
      <c r="B178" s="165" t="s">
        <v>91</v>
      </c>
      <c r="C178" s="50"/>
      <c r="D178" s="50"/>
      <c r="E178" s="50"/>
      <c r="F178" s="48" t="str">
        <f t="shared" si="4"/>
        <v/>
      </c>
      <c r="G178" s="48" t="str">
        <f t="shared" si="5"/>
        <v/>
      </c>
    </row>
    <row r="179" spans="1:7">
      <c r="A179" s="105" t="s">
        <v>357</v>
      </c>
      <c r="B179" s="165" t="s">
        <v>93</v>
      </c>
      <c r="C179" s="50"/>
      <c r="D179" s="50"/>
      <c r="E179" s="50"/>
      <c r="F179" s="48" t="str">
        <f t="shared" si="4"/>
        <v/>
      </c>
      <c r="G179" s="48" t="str">
        <f t="shared" si="5"/>
        <v/>
      </c>
    </row>
    <row r="180" spans="1:7">
      <c r="A180" s="105" t="s">
        <v>358</v>
      </c>
      <c r="B180" s="165" t="s">
        <v>359</v>
      </c>
      <c r="C180" s="50"/>
      <c r="D180" s="50"/>
      <c r="E180" s="50"/>
      <c r="F180" s="48" t="str">
        <f t="shared" si="4"/>
        <v/>
      </c>
      <c r="G180" s="48" t="str">
        <f t="shared" si="5"/>
        <v/>
      </c>
    </row>
    <row r="181" spans="1:7">
      <c r="A181" s="105" t="s">
        <v>360</v>
      </c>
      <c r="B181" s="165" t="s">
        <v>107</v>
      </c>
      <c r="C181" s="50">
        <v>156</v>
      </c>
      <c r="D181" s="50">
        <v>127</v>
      </c>
      <c r="E181" s="50">
        <v>130</v>
      </c>
      <c r="F181" s="48">
        <f t="shared" si="4"/>
        <v>83.3</v>
      </c>
      <c r="G181" s="48">
        <f t="shared" si="5"/>
        <v>102.4</v>
      </c>
    </row>
    <row r="182" spans="1:7">
      <c r="A182" s="105" t="s">
        <v>361</v>
      </c>
      <c r="B182" s="166" t="s">
        <v>362</v>
      </c>
      <c r="C182" s="50"/>
      <c r="D182" s="50">
        <v>47</v>
      </c>
      <c r="E182" s="50">
        <v>90</v>
      </c>
      <c r="F182" s="48" t="str">
        <f t="shared" si="4"/>
        <v/>
      </c>
      <c r="G182" s="48">
        <f t="shared" si="5"/>
        <v>191.5</v>
      </c>
    </row>
    <row r="183" spans="1:7">
      <c r="A183" s="162" t="s">
        <v>363</v>
      </c>
      <c r="B183" s="169" t="s">
        <v>364</v>
      </c>
      <c r="C183" s="164">
        <f>SUM(C184:C189)</f>
        <v>289</v>
      </c>
      <c r="D183" s="164">
        <f>SUM(D184:D189)</f>
        <v>252</v>
      </c>
      <c r="E183" s="164">
        <f>SUM(E184:E189)</f>
        <v>298</v>
      </c>
      <c r="F183" s="48">
        <f t="shared" si="4"/>
        <v>103.1</v>
      </c>
      <c r="G183" s="48">
        <f t="shared" si="5"/>
        <v>118.3</v>
      </c>
    </row>
    <row r="184" spans="1:7">
      <c r="A184" s="105" t="s">
        <v>365</v>
      </c>
      <c r="B184" s="167" t="s">
        <v>89</v>
      </c>
      <c r="C184" s="50">
        <v>157</v>
      </c>
      <c r="D184" s="50">
        <v>180</v>
      </c>
      <c r="E184" s="50">
        <v>168</v>
      </c>
      <c r="F184" s="48">
        <f t="shared" si="4"/>
        <v>107</v>
      </c>
      <c r="G184" s="48">
        <f t="shared" si="5"/>
        <v>93.3</v>
      </c>
    </row>
    <row r="185" spans="1:7">
      <c r="A185" s="105" t="s">
        <v>366</v>
      </c>
      <c r="B185" s="165" t="s">
        <v>91</v>
      </c>
      <c r="C185" s="50"/>
      <c r="D185" s="50"/>
      <c r="E185" s="50"/>
      <c r="F185" s="48" t="str">
        <f t="shared" si="4"/>
        <v/>
      </c>
      <c r="G185" s="48" t="str">
        <f t="shared" si="5"/>
        <v/>
      </c>
    </row>
    <row r="186" spans="1:7">
      <c r="A186" s="105" t="s">
        <v>367</v>
      </c>
      <c r="B186" s="165" t="s">
        <v>93</v>
      </c>
      <c r="C186" s="50"/>
      <c r="D186" s="50"/>
      <c r="E186" s="50"/>
      <c r="F186" s="48" t="str">
        <f t="shared" si="4"/>
        <v/>
      </c>
      <c r="G186" s="48" t="str">
        <f t="shared" si="5"/>
        <v/>
      </c>
    </row>
    <row r="187" spans="1:7">
      <c r="A187" s="105" t="s">
        <v>368</v>
      </c>
      <c r="B187" s="165" t="s">
        <v>369</v>
      </c>
      <c r="C187" s="50"/>
      <c r="D187" s="50"/>
      <c r="E187" s="50"/>
      <c r="F187" s="48" t="str">
        <f t="shared" si="4"/>
        <v/>
      </c>
      <c r="G187" s="48" t="str">
        <f t="shared" si="5"/>
        <v/>
      </c>
    </row>
    <row r="188" spans="1:7">
      <c r="A188" s="105" t="s">
        <v>370</v>
      </c>
      <c r="B188" s="165" t="s">
        <v>107</v>
      </c>
      <c r="C188" s="50">
        <v>70</v>
      </c>
      <c r="D188" s="50">
        <v>57</v>
      </c>
      <c r="E188" s="50">
        <v>100</v>
      </c>
      <c r="F188" s="48">
        <f t="shared" si="4"/>
        <v>142.9</v>
      </c>
      <c r="G188" s="48">
        <f t="shared" si="5"/>
        <v>175.4</v>
      </c>
    </row>
    <row r="189" spans="1:7">
      <c r="A189" s="105" t="s">
        <v>371</v>
      </c>
      <c r="B189" s="166" t="s">
        <v>372</v>
      </c>
      <c r="C189" s="50">
        <v>62</v>
      </c>
      <c r="D189" s="50">
        <v>15</v>
      </c>
      <c r="E189" s="50">
        <v>30</v>
      </c>
      <c r="F189" s="48">
        <f t="shared" si="4"/>
        <v>48.4</v>
      </c>
      <c r="G189" s="48">
        <f t="shared" si="5"/>
        <v>200</v>
      </c>
    </row>
    <row r="190" spans="1:7">
      <c r="A190" s="162" t="s">
        <v>373</v>
      </c>
      <c r="B190" s="169" t="s">
        <v>374</v>
      </c>
      <c r="C190" s="164">
        <f>SUM(C191:C197)</f>
        <v>202</v>
      </c>
      <c r="D190" s="164">
        <f>SUM(D191:D197)</f>
        <v>175</v>
      </c>
      <c r="E190" s="164">
        <f>SUM(E191:E197)</f>
        <v>249</v>
      </c>
      <c r="F190" s="48">
        <f t="shared" si="4"/>
        <v>123.3</v>
      </c>
      <c r="G190" s="48">
        <f t="shared" si="5"/>
        <v>142.3</v>
      </c>
    </row>
    <row r="191" spans="1:7">
      <c r="A191" s="105" t="s">
        <v>375</v>
      </c>
      <c r="B191" s="166" t="s">
        <v>89</v>
      </c>
      <c r="C191" s="50">
        <v>106</v>
      </c>
      <c r="D191" s="50">
        <v>94</v>
      </c>
      <c r="E191" s="50">
        <v>129</v>
      </c>
      <c r="F191" s="48">
        <f t="shared" si="4"/>
        <v>121.7</v>
      </c>
      <c r="G191" s="48">
        <f t="shared" si="5"/>
        <v>137.2</v>
      </c>
    </row>
    <row r="192" spans="1:7">
      <c r="A192" s="105" t="s">
        <v>376</v>
      </c>
      <c r="B192" s="165" t="s">
        <v>91</v>
      </c>
      <c r="C192" s="50"/>
      <c r="D192" s="50"/>
      <c r="E192" s="50"/>
      <c r="F192" s="48" t="str">
        <f t="shared" si="4"/>
        <v/>
      </c>
      <c r="G192" s="48" t="str">
        <f t="shared" si="5"/>
        <v/>
      </c>
    </row>
    <row r="193" spans="1:7">
      <c r="A193" s="105" t="s">
        <v>377</v>
      </c>
      <c r="B193" s="165" t="s">
        <v>93</v>
      </c>
      <c r="C193" s="50"/>
      <c r="D193" s="50"/>
      <c r="E193" s="50"/>
      <c r="F193" s="48" t="str">
        <f t="shared" si="4"/>
        <v/>
      </c>
      <c r="G193" s="48" t="str">
        <f t="shared" si="5"/>
        <v/>
      </c>
    </row>
    <row r="194" spans="1:7">
      <c r="A194" s="105" t="s">
        <v>378</v>
      </c>
      <c r="B194" s="165" t="s">
        <v>379</v>
      </c>
      <c r="C194" s="50">
        <v>13</v>
      </c>
      <c r="D194" s="50">
        <v>13</v>
      </c>
      <c r="E194" s="50">
        <v>13</v>
      </c>
      <c r="F194" s="48">
        <f t="shared" si="4"/>
        <v>100</v>
      </c>
      <c r="G194" s="48">
        <f t="shared" si="5"/>
        <v>100</v>
      </c>
    </row>
    <row r="195" spans="1:7">
      <c r="A195" s="105" t="s">
        <v>380</v>
      </c>
      <c r="B195" s="165" t="s">
        <v>381</v>
      </c>
      <c r="C195" s="50">
        <v>2</v>
      </c>
      <c r="D195" s="50">
        <v>2</v>
      </c>
      <c r="E195" s="50">
        <v>2</v>
      </c>
      <c r="F195" s="48">
        <f t="shared" si="4"/>
        <v>100</v>
      </c>
      <c r="G195" s="48">
        <f t="shared" si="5"/>
        <v>100</v>
      </c>
    </row>
    <row r="196" spans="1:7">
      <c r="A196" s="105" t="s">
        <v>382</v>
      </c>
      <c r="B196" s="165" t="s">
        <v>107</v>
      </c>
      <c r="C196" s="50">
        <v>76</v>
      </c>
      <c r="D196" s="50">
        <v>61</v>
      </c>
      <c r="E196" s="50">
        <v>100</v>
      </c>
      <c r="F196" s="48">
        <f t="shared" si="4"/>
        <v>131.6</v>
      </c>
      <c r="G196" s="48">
        <f t="shared" si="5"/>
        <v>163.9</v>
      </c>
    </row>
    <row r="197" spans="1:7">
      <c r="A197" s="105" t="s">
        <v>383</v>
      </c>
      <c r="B197" s="166" t="s">
        <v>384</v>
      </c>
      <c r="C197" s="50">
        <v>5</v>
      </c>
      <c r="D197" s="50">
        <v>5</v>
      </c>
      <c r="E197" s="50">
        <v>5</v>
      </c>
      <c r="F197" s="48">
        <f t="shared" si="4"/>
        <v>100</v>
      </c>
      <c r="G197" s="48">
        <f t="shared" si="5"/>
        <v>100</v>
      </c>
    </row>
    <row r="198" spans="1:7">
      <c r="A198" s="162" t="s">
        <v>385</v>
      </c>
      <c r="B198" s="169" t="s">
        <v>386</v>
      </c>
      <c r="C198" s="164">
        <f>SUM(C199:C203)</f>
        <v>0</v>
      </c>
      <c r="D198" s="164">
        <f>SUM(D199:D203)</f>
        <v>2</v>
      </c>
      <c r="E198" s="164">
        <f>SUM(E199:E203)</f>
        <v>0</v>
      </c>
      <c r="F198" s="48" t="str">
        <f t="shared" si="4"/>
        <v/>
      </c>
      <c r="G198" s="48">
        <f t="shared" si="5"/>
        <v>0</v>
      </c>
    </row>
    <row r="199" spans="1:7">
      <c r="A199" s="105" t="s">
        <v>387</v>
      </c>
      <c r="B199" s="166" t="s">
        <v>89</v>
      </c>
      <c r="C199" s="50"/>
      <c r="D199" s="50">
        <v>2</v>
      </c>
      <c r="E199" s="50"/>
      <c r="F199" s="48" t="str">
        <f t="shared" ref="F199:F262" si="6">IF(C199=0,"",ROUND(E199/C199*100,1))</f>
        <v/>
      </c>
      <c r="G199" s="48">
        <f t="shared" ref="G199:G262" si="7">IF(D199=0,"",ROUND(E199/D199*100,1))</f>
        <v>0</v>
      </c>
    </row>
    <row r="200" spans="1:7">
      <c r="A200" s="105" t="s">
        <v>388</v>
      </c>
      <c r="B200" s="167" t="s">
        <v>91</v>
      </c>
      <c r="C200" s="50"/>
      <c r="D200" s="50"/>
      <c r="E200" s="50"/>
      <c r="F200" s="48" t="str">
        <f t="shared" si="6"/>
        <v/>
      </c>
      <c r="G200" s="48" t="str">
        <f t="shared" si="7"/>
        <v/>
      </c>
    </row>
    <row r="201" spans="1:7">
      <c r="A201" s="105" t="s">
        <v>389</v>
      </c>
      <c r="B201" s="165" t="s">
        <v>93</v>
      </c>
      <c r="C201" s="50"/>
      <c r="D201" s="174"/>
      <c r="E201" s="174"/>
      <c r="F201" s="48" t="str">
        <f t="shared" si="6"/>
        <v/>
      </c>
      <c r="G201" s="48" t="str">
        <f t="shared" si="7"/>
        <v/>
      </c>
    </row>
    <row r="202" spans="1:7">
      <c r="A202" s="105" t="s">
        <v>390</v>
      </c>
      <c r="B202" s="165" t="s">
        <v>107</v>
      </c>
      <c r="C202" s="50"/>
      <c r="D202" s="174"/>
      <c r="E202" s="174"/>
      <c r="F202" s="48" t="str">
        <f t="shared" si="6"/>
        <v/>
      </c>
      <c r="G202" s="48" t="str">
        <f t="shared" si="7"/>
        <v/>
      </c>
    </row>
    <row r="203" spans="1:7">
      <c r="A203" s="105" t="s">
        <v>391</v>
      </c>
      <c r="B203" s="165" t="s">
        <v>392</v>
      </c>
      <c r="C203" s="50"/>
      <c r="D203" s="174"/>
      <c r="E203" s="174"/>
      <c r="F203" s="48" t="str">
        <f t="shared" si="6"/>
        <v/>
      </c>
      <c r="G203" s="48" t="str">
        <f t="shared" si="7"/>
        <v/>
      </c>
    </row>
    <row r="204" spans="1:7">
      <c r="A204" s="162" t="s">
        <v>393</v>
      </c>
      <c r="B204" s="169" t="s">
        <v>394</v>
      </c>
      <c r="C204" s="175">
        <f>SUM(C205:C209)</f>
        <v>1124</v>
      </c>
      <c r="D204" s="175">
        <f>SUM(D205:D209)</f>
        <v>824</v>
      </c>
      <c r="E204" s="175">
        <f>SUM(E205:E209)</f>
        <v>1040</v>
      </c>
      <c r="F204" s="48">
        <f t="shared" si="6"/>
        <v>92.5</v>
      </c>
      <c r="G204" s="48">
        <f t="shared" si="7"/>
        <v>126.2</v>
      </c>
    </row>
    <row r="205" spans="1:7">
      <c r="A205" s="105" t="s">
        <v>395</v>
      </c>
      <c r="B205" s="166" t="s">
        <v>89</v>
      </c>
      <c r="C205" s="50">
        <v>221</v>
      </c>
      <c r="D205" s="174">
        <v>180</v>
      </c>
      <c r="E205" s="174">
        <v>282</v>
      </c>
      <c r="F205" s="48">
        <f t="shared" si="6"/>
        <v>127.6</v>
      </c>
      <c r="G205" s="48">
        <f t="shared" si="7"/>
        <v>156.7</v>
      </c>
    </row>
    <row r="206" spans="1:7">
      <c r="A206" s="105" t="s">
        <v>396</v>
      </c>
      <c r="B206" s="166" t="s">
        <v>91</v>
      </c>
      <c r="C206" s="50"/>
      <c r="D206" s="174"/>
      <c r="E206" s="174"/>
      <c r="F206" s="48" t="str">
        <f t="shared" si="6"/>
        <v/>
      </c>
      <c r="G206" s="48" t="str">
        <f t="shared" si="7"/>
        <v/>
      </c>
    </row>
    <row r="207" spans="1:7">
      <c r="A207" s="105" t="s">
        <v>397</v>
      </c>
      <c r="B207" s="165" t="s">
        <v>93</v>
      </c>
      <c r="C207" s="50"/>
      <c r="D207" s="174"/>
      <c r="E207" s="174"/>
      <c r="F207" s="48" t="str">
        <f t="shared" si="6"/>
        <v/>
      </c>
      <c r="G207" s="48" t="str">
        <f t="shared" si="7"/>
        <v/>
      </c>
    </row>
    <row r="208" spans="1:7">
      <c r="A208" s="105" t="s">
        <v>398</v>
      </c>
      <c r="B208" s="165" t="s">
        <v>107</v>
      </c>
      <c r="C208" s="50"/>
      <c r="D208" s="174">
        <v>79</v>
      </c>
      <c r="E208" s="174">
        <v>157</v>
      </c>
      <c r="F208" s="48" t="str">
        <f t="shared" si="6"/>
        <v/>
      </c>
      <c r="G208" s="48">
        <f t="shared" si="7"/>
        <v>198.7</v>
      </c>
    </row>
    <row r="209" spans="1:7">
      <c r="A209" s="105" t="s">
        <v>399</v>
      </c>
      <c r="B209" s="165" t="s">
        <v>400</v>
      </c>
      <c r="C209" s="50">
        <v>903</v>
      </c>
      <c r="D209" s="174">
        <v>565</v>
      </c>
      <c r="E209" s="174">
        <v>601</v>
      </c>
      <c r="F209" s="48">
        <f t="shared" si="6"/>
        <v>66.6</v>
      </c>
      <c r="G209" s="48">
        <f t="shared" si="7"/>
        <v>106.4</v>
      </c>
    </row>
    <row r="210" spans="1:7">
      <c r="A210" s="162" t="s">
        <v>401</v>
      </c>
      <c r="B210" s="163" t="s">
        <v>402</v>
      </c>
      <c r="C210" s="175">
        <f>SUM(C211:C216)</f>
        <v>0</v>
      </c>
      <c r="D210" s="175">
        <f>SUM(D211:D216)</f>
        <v>0</v>
      </c>
      <c r="E210" s="175">
        <f>SUM(E211:E216)</f>
        <v>0</v>
      </c>
      <c r="F210" s="48" t="str">
        <f t="shared" si="6"/>
        <v/>
      </c>
      <c r="G210" s="48" t="str">
        <f t="shared" si="7"/>
        <v/>
      </c>
    </row>
    <row r="211" spans="1:7">
      <c r="A211" s="105" t="s">
        <v>403</v>
      </c>
      <c r="B211" s="165" t="s">
        <v>89</v>
      </c>
      <c r="C211" s="50"/>
      <c r="D211" s="174"/>
      <c r="E211" s="174"/>
      <c r="F211" s="48" t="str">
        <f t="shared" si="6"/>
        <v/>
      </c>
      <c r="G211" s="48" t="str">
        <f t="shared" si="7"/>
        <v/>
      </c>
    </row>
    <row r="212" spans="1:7">
      <c r="A212" s="105" t="s">
        <v>404</v>
      </c>
      <c r="B212" s="165" t="s">
        <v>91</v>
      </c>
      <c r="C212" s="50"/>
      <c r="D212" s="174"/>
      <c r="E212" s="174"/>
      <c r="F212" s="48" t="str">
        <f t="shared" si="6"/>
        <v/>
      </c>
      <c r="G212" s="48" t="str">
        <f t="shared" si="7"/>
        <v/>
      </c>
    </row>
    <row r="213" spans="1:7">
      <c r="A213" s="105" t="s">
        <v>405</v>
      </c>
      <c r="B213" s="165" t="s">
        <v>93</v>
      </c>
      <c r="C213" s="50"/>
      <c r="D213" s="174"/>
      <c r="E213" s="174"/>
      <c r="F213" s="48" t="str">
        <f t="shared" si="6"/>
        <v/>
      </c>
      <c r="G213" s="48" t="str">
        <f t="shared" si="7"/>
        <v/>
      </c>
    </row>
    <row r="214" spans="1:7">
      <c r="A214" s="105" t="s">
        <v>406</v>
      </c>
      <c r="B214" s="165" t="s">
        <v>407</v>
      </c>
      <c r="C214" s="50"/>
      <c r="D214" s="174"/>
      <c r="E214" s="174"/>
      <c r="F214" s="48" t="str">
        <f t="shared" si="6"/>
        <v/>
      </c>
      <c r="G214" s="48" t="str">
        <f t="shared" si="7"/>
        <v/>
      </c>
    </row>
    <row r="215" spans="1:7">
      <c r="A215" s="105" t="s">
        <v>408</v>
      </c>
      <c r="B215" s="165" t="s">
        <v>107</v>
      </c>
      <c r="C215" s="50"/>
      <c r="D215" s="174"/>
      <c r="E215" s="174"/>
      <c r="F215" s="48" t="str">
        <f t="shared" si="6"/>
        <v/>
      </c>
      <c r="G215" s="48" t="str">
        <f t="shared" si="7"/>
        <v/>
      </c>
    </row>
    <row r="216" spans="1:7">
      <c r="A216" s="105" t="s">
        <v>409</v>
      </c>
      <c r="B216" s="165" t="s">
        <v>410</v>
      </c>
      <c r="C216" s="50"/>
      <c r="D216" s="174"/>
      <c r="E216" s="174"/>
      <c r="F216" s="48" t="str">
        <f t="shared" si="6"/>
        <v/>
      </c>
      <c r="G216" s="48" t="str">
        <f t="shared" si="7"/>
        <v/>
      </c>
    </row>
    <row r="217" spans="1:7">
      <c r="A217" s="162" t="s">
        <v>411</v>
      </c>
      <c r="B217" s="163" t="s">
        <v>412</v>
      </c>
      <c r="C217" s="175">
        <f>SUM(C218:C231)</f>
        <v>1143</v>
      </c>
      <c r="D217" s="175">
        <f>SUM(D218:D231)</f>
        <v>943</v>
      </c>
      <c r="E217" s="175">
        <f>SUM(E218:E231)</f>
        <v>1267</v>
      </c>
      <c r="F217" s="48">
        <f t="shared" si="6"/>
        <v>110.8</v>
      </c>
      <c r="G217" s="48">
        <f t="shared" si="7"/>
        <v>134.4</v>
      </c>
    </row>
    <row r="218" spans="1:7">
      <c r="A218" s="105" t="s">
        <v>413</v>
      </c>
      <c r="B218" s="165" t="s">
        <v>89</v>
      </c>
      <c r="C218" s="50">
        <v>945</v>
      </c>
      <c r="D218" s="50">
        <v>812</v>
      </c>
      <c r="E218" s="50">
        <v>953</v>
      </c>
      <c r="F218" s="48">
        <f t="shared" si="6"/>
        <v>100.8</v>
      </c>
      <c r="G218" s="48">
        <f t="shared" si="7"/>
        <v>117.4</v>
      </c>
    </row>
    <row r="219" spans="1:7">
      <c r="A219" s="105" t="s">
        <v>414</v>
      </c>
      <c r="B219" s="165" t="s">
        <v>91</v>
      </c>
      <c r="C219" s="50"/>
      <c r="D219" s="50"/>
      <c r="E219" s="50"/>
      <c r="F219" s="48" t="str">
        <f t="shared" si="6"/>
        <v/>
      </c>
      <c r="G219" s="48" t="str">
        <f t="shared" si="7"/>
        <v/>
      </c>
    </row>
    <row r="220" spans="1:7">
      <c r="A220" s="105" t="s">
        <v>415</v>
      </c>
      <c r="B220" s="165" t="s">
        <v>93</v>
      </c>
      <c r="C220" s="50"/>
      <c r="D220" s="50"/>
      <c r="E220" s="50"/>
      <c r="F220" s="48" t="str">
        <f t="shared" si="6"/>
        <v/>
      </c>
      <c r="G220" s="48" t="str">
        <f t="shared" si="7"/>
        <v/>
      </c>
    </row>
    <row r="221" spans="1:7">
      <c r="A221" s="105" t="s">
        <v>416</v>
      </c>
      <c r="B221" s="165" t="s">
        <v>417</v>
      </c>
      <c r="C221" s="50"/>
      <c r="D221" s="50"/>
      <c r="E221" s="50"/>
      <c r="F221" s="48" t="str">
        <f t="shared" si="6"/>
        <v/>
      </c>
      <c r="G221" s="48" t="str">
        <f t="shared" si="7"/>
        <v/>
      </c>
    </row>
    <row r="222" spans="1:7">
      <c r="A222" s="105" t="s">
        <v>418</v>
      </c>
      <c r="B222" s="165" t="s">
        <v>419</v>
      </c>
      <c r="C222" s="50"/>
      <c r="D222" s="50">
        <v>7</v>
      </c>
      <c r="E222" s="50">
        <v>10</v>
      </c>
      <c r="F222" s="48" t="str">
        <f t="shared" si="6"/>
        <v/>
      </c>
      <c r="G222" s="48">
        <f t="shared" si="7"/>
        <v>142.9</v>
      </c>
    </row>
    <row r="223" spans="1:7">
      <c r="A223" s="105" t="s">
        <v>420</v>
      </c>
      <c r="B223" s="165" t="s">
        <v>190</v>
      </c>
      <c r="C223" s="50"/>
      <c r="D223" s="50"/>
      <c r="E223" s="50"/>
      <c r="F223" s="48" t="str">
        <f t="shared" si="6"/>
        <v/>
      </c>
      <c r="G223" s="48" t="str">
        <f t="shared" si="7"/>
        <v/>
      </c>
    </row>
    <row r="224" spans="1:7">
      <c r="A224" s="105" t="s">
        <v>421</v>
      </c>
      <c r="B224" s="165" t="s">
        <v>422</v>
      </c>
      <c r="C224" s="50"/>
      <c r="D224" s="50"/>
      <c r="E224" s="50">
        <v>30</v>
      </c>
      <c r="F224" s="48" t="str">
        <f t="shared" si="6"/>
        <v/>
      </c>
      <c r="G224" s="48" t="str">
        <f t="shared" si="7"/>
        <v/>
      </c>
    </row>
    <row r="225" spans="1:7">
      <c r="A225" s="105" t="s">
        <v>423</v>
      </c>
      <c r="B225" s="165" t="s">
        <v>424</v>
      </c>
      <c r="C225" s="50"/>
      <c r="D225" s="50"/>
      <c r="E225" s="50"/>
      <c r="F225" s="48" t="str">
        <f t="shared" si="6"/>
        <v/>
      </c>
      <c r="G225" s="48" t="str">
        <f t="shared" si="7"/>
        <v/>
      </c>
    </row>
    <row r="226" spans="1:7">
      <c r="A226" s="105" t="s">
        <v>425</v>
      </c>
      <c r="B226" s="165" t="s">
        <v>426</v>
      </c>
      <c r="C226" s="50"/>
      <c r="D226" s="50"/>
      <c r="E226" s="50"/>
      <c r="F226" s="48" t="str">
        <f t="shared" si="6"/>
        <v/>
      </c>
      <c r="G226" s="48" t="str">
        <f t="shared" si="7"/>
        <v/>
      </c>
    </row>
    <row r="227" spans="1:7">
      <c r="A227" s="105" t="s">
        <v>427</v>
      </c>
      <c r="B227" s="165" t="s">
        <v>428</v>
      </c>
      <c r="C227" s="50"/>
      <c r="D227" s="50"/>
      <c r="E227" s="50"/>
      <c r="F227" s="48" t="str">
        <f t="shared" si="6"/>
        <v/>
      </c>
      <c r="G227" s="48" t="str">
        <f t="shared" si="7"/>
        <v/>
      </c>
    </row>
    <row r="228" spans="1:7">
      <c r="A228" s="105" t="s">
        <v>429</v>
      </c>
      <c r="B228" s="165" t="s">
        <v>430</v>
      </c>
      <c r="C228" s="50"/>
      <c r="D228" s="50"/>
      <c r="E228" s="50">
        <v>5</v>
      </c>
      <c r="F228" s="48" t="str">
        <f t="shared" si="6"/>
        <v/>
      </c>
      <c r="G228" s="48" t="str">
        <f t="shared" si="7"/>
        <v/>
      </c>
    </row>
    <row r="229" spans="1:7">
      <c r="A229" s="105" t="s">
        <v>431</v>
      </c>
      <c r="B229" s="165" t="s">
        <v>432</v>
      </c>
      <c r="C229" s="50"/>
      <c r="D229" s="50">
        <v>8</v>
      </c>
      <c r="E229" s="50">
        <v>25</v>
      </c>
      <c r="F229" s="48" t="str">
        <f t="shared" si="6"/>
        <v/>
      </c>
      <c r="G229" s="48">
        <f t="shared" si="7"/>
        <v>312.5</v>
      </c>
    </row>
    <row r="230" spans="1:7">
      <c r="A230" s="105" t="s">
        <v>433</v>
      </c>
      <c r="B230" s="165" t="s">
        <v>107</v>
      </c>
      <c r="C230" s="50">
        <v>198</v>
      </c>
      <c r="D230" s="50">
        <v>116</v>
      </c>
      <c r="E230" s="50">
        <v>228</v>
      </c>
      <c r="F230" s="48">
        <f t="shared" si="6"/>
        <v>115.2</v>
      </c>
      <c r="G230" s="48">
        <f t="shared" si="7"/>
        <v>196.6</v>
      </c>
    </row>
    <row r="231" spans="1:7">
      <c r="A231" s="105" t="s">
        <v>434</v>
      </c>
      <c r="B231" s="165" t="s">
        <v>435</v>
      </c>
      <c r="C231" s="50"/>
      <c r="D231" s="50"/>
      <c r="E231" s="50">
        <v>16</v>
      </c>
      <c r="F231" s="48" t="str">
        <f t="shared" si="6"/>
        <v/>
      </c>
      <c r="G231" s="48" t="str">
        <f t="shared" si="7"/>
        <v/>
      </c>
    </row>
    <row r="232" spans="1:7">
      <c r="A232" s="162" t="s">
        <v>436</v>
      </c>
      <c r="B232" s="163" t="s">
        <v>437</v>
      </c>
      <c r="C232" s="164">
        <f>SUM(C233:C234)</f>
        <v>3944</v>
      </c>
      <c r="D232" s="164">
        <f>SUM(D233:D234)</f>
        <v>1561</v>
      </c>
      <c r="E232" s="164">
        <f>SUM(E233:E234)</f>
        <v>2452</v>
      </c>
      <c r="F232" s="48">
        <f t="shared" si="6"/>
        <v>62.2</v>
      </c>
      <c r="G232" s="48">
        <f t="shared" si="7"/>
        <v>157.1</v>
      </c>
    </row>
    <row r="233" spans="1:7">
      <c r="A233" s="105" t="s">
        <v>438</v>
      </c>
      <c r="B233" s="166" t="s">
        <v>439</v>
      </c>
      <c r="C233" s="50"/>
      <c r="D233" s="50"/>
      <c r="E233" s="50"/>
      <c r="F233" s="48" t="str">
        <f t="shared" si="6"/>
        <v/>
      </c>
      <c r="G233" s="48" t="str">
        <f t="shared" si="7"/>
        <v/>
      </c>
    </row>
    <row r="234" spans="1:7">
      <c r="A234" s="105" t="s">
        <v>440</v>
      </c>
      <c r="B234" s="166" t="s">
        <v>441</v>
      </c>
      <c r="C234" s="50">
        <v>3944</v>
      </c>
      <c r="D234" s="50">
        <v>1561</v>
      </c>
      <c r="E234" s="50">
        <v>2452</v>
      </c>
      <c r="F234" s="48">
        <f t="shared" si="6"/>
        <v>62.2</v>
      </c>
      <c r="G234" s="48">
        <f t="shared" si="7"/>
        <v>157.1</v>
      </c>
    </row>
    <row r="235" spans="1:7">
      <c r="A235" s="160" t="s">
        <v>442</v>
      </c>
      <c r="B235" s="161" t="s">
        <v>443</v>
      </c>
      <c r="C235" s="48">
        <f>SUM(C236,C241,C243)</f>
        <v>0</v>
      </c>
      <c r="D235" s="48">
        <f>SUM(D236,D241,D243)</f>
        <v>0</v>
      </c>
      <c r="E235" s="48">
        <f>SUM(E236,E241,E243)</f>
        <v>0</v>
      </c>
      <c r="F235" s="48" t="str">
        <f t="shared" si="6"/>
        <v/>
      </c>
      <c r="G235" s="48" t="str">
        <f t="shared" si="7"/>
        <v/>
      </c>
    </row>
    <row r="236" spans="1:7">
      <c r="A236" s="162" t="s">
        <v>444</v>
      </c>
      <c r="B236" s="163" t="s">
        <v>445</v>
      </c>
      <c r="C236" s="164">
        <f>SUM(C237:C240)</f>
        <v>0</v>
      </c>
      <c r="D236" s="164">
        <f>SUM(D237:D240)</f>
        <v>0</v>
      </c>
      <c r="E236" s="164">
        <f>SUM(E237:E240)</f>
        <v>0</v>
      </c>
      <c r="F236" s="48" t="str">
        <f t="shared" si="6"/>
        <v/>
      </c>
      <c r="G236" s="48" t="str">
        <f t="shared" si="7"/>
        <v/>
      </c>
    </row>
    <row r="237" spans="1:7">
      <c r="A237" s="105" t="s">
        <v>446</v>
      </c>
      <c r="B237" s="165" t="s">
        <v>447</v>
      </c>
      <c r="C237" s="50"/>
      <c r="D237" s="50"/>
      <c r="E237" s="50"/>
      <c r="F237" s="48" t="str">
        <f t="shared" si="6"/>
        <v/>
      </c>
      <c r="G237" s="48" t="str">
        <f t="shared" si="7"/>
        <v/>
      </c>
    </row>
    <row r="238" spans="1:7">
      <c r="A238" s="105" t="s">
        <v>448</v>
      </c>
      <c r="B238" s="165" t="s">
        <v>449</v>
      </c>
      <c r="C238" s="50"/>
      <c r="D238" s="50"/>
      <c r="E238" s="50"/>
      <c r="F238" s="48" t="str">
        <f t="shared" si="6"/>
        <v/>
      </c>
      <c r="G238" s="48" t="str">
        <f t="shared" si="7"/>
        <v/>
      </c>
    </row>
    <row r="239" spans="1:7">
      <c r="A239" s="105" t="s">
        <v>450</v>
      </c>
      <c r="B239" s="165" t="s">
        <v>451</v>
      </c>
      <c r="C239" s="50"/>
      <c r="D239" s="50"/>
      <c r="E239" s="50"/>
      <c r="F239" s="48" t="str">
        <f t="shared" si="6"/>
        <v/>
      </c>
      <c r="G239" s="48" t="str">
        <f t="shared" si="7"/>
        <v/>
      </c>
    </row>
    <row r="240" spans="1:7">
      <c r="A240" s="105" t="s">
        <v>452</v>
      </c>
      <c r="B240" s="165" t="s">
        <v>453</v>
      </c>
      <c r="C240" s="50"/>
      <c r="D240" s="50"/>
      <c r="E240" s="50"/>
      <c r="F240" s="48" t="str">
        <f t="shared" si="6"/>
        <v/>
      </c>
      <c r="G240" s="48" t="str">
        <f t="shared" si="7"/>
        <v/>
      </c>
    </row>
    <row r="241" spans="1:7">
      <c r="A241" s="162" t="s">
        <v>454</v>
      </c>
      <c r="B241" s="163" t="s">
        <v>455</v>
      </c>
      <c r="C241" s="164">
        <f>SUM(C242)</f>
        <v>0</v>
      </c>
      <c r="D241" s="164">
        <f>SUM(D242)</f>
        <v>0</v>
      </c>
      <c r="E241" s="164">
        <f>SUM(E242)</f>
        <v>0</v>
      </c>
      <c r="F241" s="48" t="str">
        <f t="shared" si="6"/>
        <v/>
      </c>
      <c r="G241" s="48" t="str">
        <f t="shared" si="7"/>
        <v/>
      </c>
    </row>
    <row r="242" spans="1:7">
      <c r="A242" s="105" t="s">
        <v>456</v>
      </c>
      <c r="B242" s="165" t="s">
        <v>457</v>
      </c>
      <c r="C242" s="50"/>
      <c r="D242" s="50"/>
      <c r="E242" s="50"/>
      <c r="F242" s="48" t="str">
        <f t="shared" si="6"/>
        <v/>
      </c>
      <c r="G242" s="48" t="str">
        <f t="shared" si="7"/>
        <v/>
      </c>
    </row>
    <row r="243" spans="1:7">
      <c r="A243" s="162" t="s">
        <v>458</v>
      </c>
      <c r="B243" s="163" t="s">
        <v>459</v>
      </c>
      <c r="C243" s="164">
        <f>SUM(C244)</f>
        <v>0</v>
      </c>
      <c r="D243" s="164">
        <f>SUM(D244)</f>
        <v>0</v>
      </c>
      <c r="E243" s="164">
        <f>SUM(E244)</f>
        <v>0</v>
      </c>
      <c r="F243" s="48" t="str">
        <f t="shared" si="6"/>
        <v/>
      </c>
      <c r="G243" s="48" t="str">
        <f t="shared" si="7"/>
        <v/>
      </c>
    </row>
    <row r="244" spans="1:7">
      <c r="A244" s="105" t="s">
        <v>460</v>
      </c>
      <c r="B244" s="165" t="s">
        <v>461</v>
      </c>
      <c r="C244" s="50"/>
      <c r="D244" s="50"/>
      <c r="E244" s="50"/>
      <c r="F244" s="48" t="str">
        <f t="shared" si="6"/>
        <v/>
      </c>
      <c r="G244" s="48" t="str">
        <f t="shared" si="7"/>
        <v/>
      </c>
    </row>
    <row r="245" spans="1:7">
      <c r="A245" s="160" t="s">
        <v>462</v>
      </c>
      <c r="B245" s="161" t="s">
        <v>463</v>
      </c>
      <c r="C245" s="48">
        <f>SUM(C246,C250,C252,C254,C262)</f>
        <v>70</v>
      </c>
      <c r="D245" s="48">
        <f>SUM(D246,D250,D252,D254,D262)</f>
        <v>0</v>
      </c>
      <c r="E245" s="48">
        <f>SUM(E246,E250,E252,E254,E262)</f>
        <v>70</v>
      </c>
      <c r="F245" s="48">
        <f t="shared" si="6"/>
        <v>100</v>
      </c>
      <c r="G245" s="48" t="str">
        <f t="shared" si="7"/>
        <v/>
      </c>
    </row>
    <row r="246" spans="1:7">
      <c r="A246" s="162" t="s">
        <v>464</v>
      </c>
      <c r="B246" s="173" t="s">
        <v>465</v>
      </c>
      <c r="C246" s="164">
        <f>SUM(C247:C249)</f>
        <v>0</v>
      </c>
      <c r="D246" s="164">
        <f>SUM(D247:D249)</f>
        <v>0</v>
      </c>
      <c r="E246" s="164">
        <f>SUM(E247:E249)</f>
        <v>0</v>
      </c>
      <c r="F246" s="48" t="str">
        <f t="shared" si="6"/>
        <v/>
      </c>
      <c r="G246" s="48" t="str">
        <f t="shared" si="7"/>
        <v/>
      </c>
    </row>
    <row r="247" spans="1:7">
      <c r="A247" s="105" t="s">
        <v>466</v>
      </c>
      <c r="B247" s="167" t="s">
        <v>467</v>
      </c>
      <c r="C247" s="50"/>
      <c r="D247" s="50"/>
      <c r="E247" s="50"/>
      <c r="F247" s="48" t="str">
        <f t="shared" si="6"/>
        <v/>
      </c>
      <c r="G247" s="48" t="str">
        <f t="shared" si="7"/>
        <v/>
      </c>
    </row>
    <row r="248" spans="1:7">
      <c r="A248" s="105" t="s">
        <v>468</v>
      </c>
      <c r="B248" s="167" t="s">
        <v>469</v>
      </c>
      <c r="C248" s="50"/>
      <c r="D248" s="50"/>
      <c r="E248" s="50"/>
      <c r="F248" s="48" t="str">
        <f t="shared" si="6"/>
        <v/>
      </c>
      <c r="G248" s="48" t="str">
        <f t="shared" si="7"/>
        <v/>
      </c>
    </row>
    <row r="249" spans="1:7">
      <c r="A249" s="105" t="s">
        <v>470</v>
      </c>
      <c r="B249" s="167" t="s">
        <v>471</v>
      </c>
      <c r="C249" s="50"/>
      <c r="D249" s="50"/>
      <c r="E249" s="50"/>
      <c r="F249" s="48" t="str">
        <f t="shared" si="6"/>
        <v/>
      </c>
      <c r="G249" s="48" t="str">
        <f t="shared" si="7"/>
        <v/>
      </c>
    </row>
    <row r="250" spans="1:7">
      <c r="A250" s="162" t="s">
        <v>472</v>
      </c>
      <c r="B250" s="173" t="s">
        <v>473</v>
      </c>
      <c r="C250" s="164">
        <f>SUM(C251)</f>
        <v>0</v>
      </c>
      <c r="D250" s="164">
        <f>SUM(D251)</f>
        <v>0</v>
      </c>
      <c r="E250" s="164">
        <f>SUM(E251)</f>
        <v>0</v>
      </c>
      <c r="F250" s="48" t="str">
        <f t="shared" si="6"/>
        <v/>
      </c>
      <c r="G250" s="48" t="str">
        <f t="shared" si="7"/>
        <v/>
      </c>
    </row>
    <row r="251" spans="1:7">
      <c r="A251" s="105" t="s">
        <v>474</v>
      </c>
      <c r="B251" s="167" t="s">
        <v>475</v>
      </c>
      <c r="C251" s="50"/>
      <c r="D251" s="50"/>
      <c r="E251" s="50"/>
      <c r="F251" s="48" t="str">
        <f t="shared" si="6"/>
        <v/>
      </c>
      <c r="G251" s="48" t="str">
        <f t="shared" si="7"/>
        <v/>
      </c>
    </row>
    <row r="252" spans="1:7">
      <c r="A252" s="162" t="s">
        <v>476</v>
      </c>
      <c r="B252" s="173" t="s">
        <v>477</v>
      </c>
      <c r="C252" s="164">
        <f>SUM(C253)</f>
        <v>0</v>
      </c>
      <c r="D252" s="164">
        <f>SUM(D253)</f>
        <v>0</v>
      </c>
      <c r="E252" s="164">
        <f>SUM(E253)</f>
        <v>0</v>
      </c>
      <c r="F252" s="48" t="str">
        <f t="shared" si="6"/>
        <v/>
      </c>
      <c r="G252" s="48" t="str">
        <f t="shared" si="7"/>
        <v/>
      </c>
    </row>
    <row r="253" spans="1:7">
      <c r="A253" s="105" t="s">
        <v>478</v>
      </c>
      <c r="B253" s="167" t="s">
        <v>479</v>
      </c>
      <c r="C253" s="50"/>
      <c r="D253" s="50"/>
      <c r="E253" s="50"/>
      <c r="F253" s="48" t="str">
        <f t="shared" si="6"/>
        <v/>
      </c>
      <c r="G253" s="48" t="str">
        <f t="shared" si="7"/>
        <v/>
      </c>
    </row>
    <row r="254" spans="1:7">
      <c r="A254" s="162" t="s">
        <v>480</v>
      </c>
      <c r="B254" s="169" t="s">
        <v>481</v>
      </c>
      <c r="C254" s="164">
        <f>SUM(C255:C261)</f>
        <v>70</v>
      </c>
      <c r="D254" s="164">
        <f>SUM(D255:D261)</f>
        <v>0</v>
      </c>
      <c r="E254" s="164">
        <f>SUM(E255:E261)</f>
        <v>70</v>
      </c>
      <c r="F254" s="48">
        <f t="shared" si="6"/>
        <v>100</v>
      </c>
      <c r="G254" s="48" t="str">
        <f t="shared" si="7"/>
        <v/>
      </c>
    </row>
    <row r="255" spans="1:7">
      <c r="A255" s="105" t="s">
        <v>482</v>
      </c>
      <c r="B255" s="166" t="s">
        <v>483</v>
      </c>
      <c r="C255" s="50"/>
      <c r="D255" s="50"/>
      <c r="E255" s="50"/>
      <c r="F255" s="48" t="str">
        <f t="shared" si="6"/>
        <v/>
      </c>
      <c r="G255" s="48" t="str">
        <f t="shared" si="7"/>
        <v/>
      </c>
    </row>
    <row r="256" spans="1:7">
      <c r="A256" s="105" t="s">
        <v>484</v>
      </c>
      <c r="B256" s="165" t="s">
        <v>485</v>
      </c>
      <c r="C256" s="50"/>
      <c r="D256" s="50"/>
      <c r="E256" s="50"/>
      <c r="F256" s="48" t="str">
        <f t="shared" si="6"/>
        <v/>
      </c>
      <c r="G256" s="48" t="str">
        <f t="shared" si="7"/>
        <v/>
      </c>
    </row>
    <row r="257" spans="1:7">
      <c r="A257" s="105" t="s">
        <v>486</v>
      </c>
      <c r="B257" s="165" t="s">
        <v>487</v>
      </c>
      <c r="C257" s="50"/>
      <c r="D257" s="50"/>
      <c r="E257" s="50"/>
      <c r="F257" s="48" t="str">
        <f t="shared" si="6"/>
        <v/>
      </c>
      <c r="G257" s="48" t="str">
        <f t="shared" si="7"/>
        <v/>
      </c>
    </row>
    <row r="258" spans="1:7">
      <c r="A258" s="105" t="s">
        <v>488</v>
      </c>
      <c r="B258" s="165" t="s">
        <v>489</v>
      </c>
      <c r="C258" s="50"/>
      <c r="D258" s="50"/>
      <c r="E258" s="50"/>
      <c r="F258" s="48" t="str">
        <f t="shared" si="6"/>
        <v/>
      </c>
      <c r="G258" s="48" t="str">
        <f t="shared" si="7"/>
        <v/>
      </c>
    </row>
    <row r="259" spans="1:7">
      <c r="A259" s="105" t="s">
        <v>490</v>
      </c>
      <c r="B259" s="166" t="s">
        <v>491</v>
      </c>
      <c r="C259" s="50"/>
      <c r="D259" s="50"/>
      <c r="E259" s="50"/>
      <c r="F259" s="48" t="str">
        <f t="shared" si="6"/>
        <v/>
      </c>
      <c r="G259" s="48" t="str">
        <f t="shared" si="7"/>
        <v/>
      </c>
    </row>
    <row r="260" spans="1:7">
      <c r="A260" s="105" t="s">
        <v>492</v>
      </c>
      <c r="B260" s="166" t="s">
        <v>493</v>
      </c>
      <c r="C260" s="50"/>
      <c r="D260" s="50"/>
      <c r="E260" s="50"/>
      <c r="F260" s="48" t="str">
        <f t="shared" si="6"/>
        <v/>
      </c>
      <c r="G260" s="48" t="str">
        <f t="shared" si="7"/>
        <v/>
      </c>
    </row>
    <row r="261" spans="1:7">
      <c r="A261" s="105" t="s">
        <v>494</v>
      </c>
      <c r="B261" s="166" t="s">
        <v>495</v>
      </c>
      <c r="C261" s="50">
        <v>70</v>
      </c>
      <c r="D261" s="50"/>
      <c r="E261" s="50">
        <v>70</v>
      </c>
      <c r="F261" s="48">
        <f t="shared" si="6"/>
        <v>100</v>
      </c>
      <c r="G261" s="48" t="str">
        <f t="shared" si="7"/>
        <v/>
      </c>
    </row>
    <row r="262" spans="1:7">
      <c r="A262" s="162" t="s">
        <v>496</v>
      </c>
      <c r="B262" s="169" t="s">
        <v>497</v>
      </c>
      <c r="C262" s="164">
        <f>SUM(C263)</f>
        <v>0</v>
      </c>
      <c r="D262" s="164">
        <f>SUM(D263)</f>
        <v>0</v>
      </c>
      <c r="E262" s="164">
        <f>SUM(E263)</f>
        <v>0</v>
      </c>
      <c r="F262" s="48" t="str">
        <f t="shared" si="6"/>
        <v/>
      </c>
      <c r="G262" s="48" t="str">
        <f t="shared" si="7"/>
        <v/>
      </c>
    </row>
    <row r="263" spans="1:7">
      <c r="A263" s="176" t="s">
        <v>498</v>
      </c>
      <c r="B263" s="166" t="s">
        <v>499</v>
      </c>
      <c r="C263" s="50"/>
      <c r="D263" s="50"/>
      <c r="E263" s="50"/>
      <c r="F263" s="48" t="str">
        <f t="shared" ref="F263:F326" si="8">IF(C263=0,"",ROUND(E263/C263*100,1))</f>
        <v/>
      </c>
      <c r="G263" s="48" t="str">
        <f t="shared" ref="G263:G326" si="9">IF(D263=0,"",ROUND(E263/D263*100,1))</f>
        <v/>
      </c>
    </row>
    <row r="264" spans="1:7">
      <c r="A264" s="160" t="s">
        <v>500</v>
      </c>
      <c r="B264" s="161" t="s">
        <v>501</v>
      </c>
      <c r="C264" s="48">
        <f>SUM(C265,C268,C279,C286,C294,C303,C317,C327,C337,C345,C351)</f>
        <v>579</v>
      </c>
      <c r="D264" s="48">
        <f>SUM(D265,D268,D279,D286,D294,D303,D317,D327,D337,D345,D351)</f>
        <v>384</v>
      </c>
      <c r="E264" s="48">
        <f>SUM(E265,E268,E279,E286,E294,E303,E317,E327,E337,E345,E351)</f>
        <v>428</v>
      </c>
      <c r="F264" s="48">
        <f t="shared" si="8"/>
        <v>73.9</v>
      </c>
      <c r="G264" s="48">
        <f t="shared" si="9"/>
        <v>111.5</v>
      </c>
    </row>
    <row r="265" spans="1:7">
      <c r="A265" s="162" t="s">
        <v>502</v>
      </c>
      <c r="B265" s="163" t="s">
        <v>503</v>
      </c>
      <c r="C265" s="164">
        <f>SUM(C266:C267)</f>
        <v>0</v>
      </c>
      <c r="D265" s="164">
        <f>SUM(D266:D267)</f>
        <v>0</v>
      </c>
      <c r="E265" s="164">
        <f>SUM(E266:E267)</f>
        <v>0</v>
      </c>
      <c r="F265" s="48" t="str">
        <f t="shared" si="8"/>
        <v/>
      </c>
      <c r="G265" s="48" t="str">
        <f t="shared" si="9"/>
        <v/>
      </c>
    </row>
    <row r="266" spans="1:7">
      <c r="A266" s="105" t="s">
        <v>504</v>
      </c>
      <c r="B266" s="165" t="s">
        <v>505</v>
      </c>
      <c r="C266" s="50"/>
      <c r="D266" s="50"/>
      <c r="E266" s="50"/>
      <c r="F266" s="48" t="str">
        <f t="shared" si="8"/>
        <v/>
      </c>
      <c r="G266" s="48" t="str">
        <f t="shared" si="9"/>
        <v/>
      </c>
    </row>
    <row r="267" spans="1:7">
      <c r="A267" s="105" t="s">
        <v>506</v>
      </c>
      <c r="B267" s="166" t="s">
        <v>507</v>
      </c>
      <c r="C267" s="50"/>
      <c r="D267" s="50"/>
      <c r="E267" s="50"/>
      <c r="F267" s="48" t="str">
        <f t="shared" si="8"/>
        <v/>
      </c>
      <c r="G267" s="48" t="str">
        <f t="shared" si="9"/>
        <v/>
      </c>
    </row>
    <row r="268" spans="1:7">
      <c r="A268" s="162" t="s">
        <v>508</v>
      </c>
      <c r="B268" s="169" t="s">
        <v>509</v>
      </c>
      <c r="C268" s="164">
        <f>SUM(C269:C278)</f>
        <v>0</v>
      </c>
      <c r="D268" s="164">
        <f>SUM(D269:D278)</f>
        <v>0</v>
      </c>
      <c r="E268" s="164">
        <f>SUM(E269:E278)</f>
        <v>0</v>
      </c>
      <c r="F268" s="48" t="str">
        <f t="shared" si="8"/>
        <v/>
      </c>
      <c r="G268" s="48" t="str">
        <f t="shared" si="9"/>
        <v/>
      </c>
    </row>
    <row r="269" spans="1:7">
      <c r="A269" s="105" t="s">
        <v>510</v>
      </c>
      <c r="B269" s="166" t="s">
        <v>89</v>
      </c>
      <c r="C269" s="50"/>
      <c r="D269" s="50"/>
      <c r="E269" s="50"/>
      <c r="F269" s="48" t="str">
        <f t="shared" si="8"/>
        <v/>
      </c>
      <c r="G269" s="48" t="str">
        <f t="shared" si="9"/>
        <v/>
      </c>
    </row>
    <row r="270" spans="1:7">
      <c r="A270" s="105" t="s">
        <v>511</v>
      </c>
      <c r="B270" s="166" t="s">
        <v>91</v>
      </c>
      <c r="C270" s="50"/>
      <c r="D270" s="50"/>
      <c r="E270" s="50"/>
      <c r="F270" s="48" t="str">
        <f t="shared" si="8"/>
        <v/>
      </c>
      <c r="G270" s="48" t="str">
        <f t="shared" si="9"/>
        <v/>
      </c>
    </row>
    <row r="271" spans="1:7">
      <c r="A271" s="105" t="s">
        <v>512</v>
      </c>
      <c r="B271" s="166" t="s">
        <v>93</v>
      </c>
      <c r="C271" s="50"/>
      <c r="D271" s="50"/>
      <c r="E271" s="50"/>
      <c r="F271" s="48" t="str">
        <f t="shared" si="8"/>
        <v/>
      </c>
      <c r="G271" s="48" t="str">
        <f t="shared" si="9"/>
        <v/>
      </c>
    </row>
    <row r="272" spans="1:7">
      <c r="A272" s="105" t="s">
        <v>513</v>
      </c>
      <c r="B272" s="166" t="s">
        <v>190</v>
      </c>
      <c r="C272" s="50"/>
      <c r="D272" s="50"/>
      <c r="E272" s="50"/>
      <c r="F272" s="48" t="str">
        <f t="shared" si="8"/>
        <v/>
      </c>
      <c r="G272" s="48" t="str">
        <f t="shared" si="9"/>
        <v/>
      </c>
    </row>
    <row r="273" spans="1:7">
      <c r="A273" s="105" t="s">
        <v>514</v>
      </c>
      <c r="B273" s="166" t="s">
        <v>515</v>
      </c>
      <c r="C273" s="50"/>
      <c r="D273" s="50"/>
      <c r="E273" s="50"/>
      <c r="F273" s="48" t="str">
        <f t="shared" si="8"/>
        <v/>
      </c>
      <c r="G273" s="48" t="str">
        <f t="shared" si="9"/>
        <v/>
      </c>
    </row>
    <row r="274" spans="1:7">
      <c r="A274" s="105" t="s">
        <v>516</v>
      </c>
      <c r="B274" s="166" t="s">
        <v>517</v>
      </c>
      <c r="C274" s="50"/>
      <c r="D274" s="50"/>
      <c r="E274" s="50"/>
      <c r="F274" s="48" t="str">
        <f t="shared" si="8"/>
        <v/>
      </c>
      <c r="G274" s="48" t="str">
        <f t="shared" si="9"/>
        <v/>
      </c>
    </row>
    <row r="275" spans="1:7">
      <c r="A275" s="105" t="s">
        <v>518</v>
      </c>
      <c r="B275" s="166" t="s">
        <v>519</v>
      </c>
      <c r="C275" s="50"/>
      <c r="D275" s="50"/>
      <c r="E275" s="50"/>
      <c r="F275" s="48" t="str">
        <f t="shared" si="8"/>
        <v/>
      </c>
      <c r="G275" s="48" t="str">
        <f t="shared" si="9"/>
        <v/>
      </c>
    </row>
    <row r="276" spans="1:7">
      <c r="A276" s="105" t="s">
        <v>520</v>
      </c>
      <c r="B276" s="166" t="s">
        <v>521</v>
      </c>
      <c r="C276" s="50"/>
      <c r="D276" s="50"/>
      <c r="E276" s="50"/>
      <c r="F276" s="48" t="str">
        <f t="shared" si="8"/>
        <v/>
      </c>
      <c r="G276" s="48" t="str">
        <f t="shared" si="9"/>
        <v/>
      </c>
    </row>
    <row r="277" spans="1:7">
      <c r="A277" s="105" t="s">
        <v>522</v>
      </c>
      <c r="B277" s="166" t="s">
        <v>107</v>
      </c>
      <c r="C277" s="50"/>
      <c r="D277" s="50"/>
      <c r="E277" s="50"/>
      <c r="F277" s="48" t="str">
        <f t="shared" si="8"/>
        <v/>
      </c>
      <c r="G277" s="48" t="str">
        <f t="shared" si="9"/>
        <v/>
      </c>
    </row>
    <row r="278" spans="1:7">
      <c r="A278" s="105" t="s">
        <v>523</v>
      </c>
      <c r="B278" s="166" t="s">
        <v>524</v>
      </c>
      <c r="C278" s="50"/>
      <c r="D278" s="50"/>
      <c r="E278" s="50"/>
      <c r="F278" s="48" t="str">
        <f t="shared" si="8"/>
        <v/>
      </c>
      <c r="G278" s="48" t="str">
        <f t="shared" si="9"/>
        <v/>
      </c>
    </row>
    <row r="279" spans="1:7">
      <c r="A279" s="162" t="s">
        <v>525</v>
      </c>
      <c r="B279" s="163" t="s">
        <v>526</v>
      </c>
      <c r="C279" s="164">
        <f>SUM(C280:C285)</f>
        <v>0</v>
      </c>
      <c r="D279" s="164">
        <f>SUM(D280:D285)</f>
        <v>0</v>
      </c>
      <c r="E279" s="164">
        <f>SUM(E280:E285)</f>
        <v>0</v>
      </c>
      <c r="F279" s="48" t="str">
        <f t="shared" si="8"/>
        <v/>
      </c>
      <c r="G279" s="48" t="str">
        <f t="shared" si="9"/>
        <v/>
      </c>
    </row>
    <row r="280" spans="1:7">
      <c r="A280" s="105" t="s">
        <v>527</v>
      </c>
      <c r="B280" s="165" t="s">
        <v>89</v>
      </c>
      <c r="C280" s="50"/>
      <c r="D280" s="50"/>
      <c r="E280" s="50"/>
      <c r="F280" s="48" t="str">
        <f t="shared" si="8"/>
        <v/>
      </c>
      <c r="G280" s="48" t="str">
        <f t="shared" si="9"/>
        <v/>
      </c>
    </row>
    <row r="281" spans="1:7">
      <c r="A281" s="105" t="s">
        <v>528</v>
      </c>
      <c r="B281" s="165" t="s">
        <v>91</v>
      </c>
      <c r="C281" s="50"/>
      <c r="D281" s="50"/>
      <c r="E281" s="50"/>
      <c r="F281" s="48" t="str">
        <f t="shared" si="8"/>
        <v/>
      </c>
      <c r="G281" s="48" t="str">
        <f t="shared" si="9"/>
        <v/>
      </c>
    </row>
    <row r="282" spans="1:7">
      <c r="A282" s="105" t="s">
        <v>529</v>
      </c>
      <c r="B282" s="166" t="s">
        <v>93</v>
      </c>
      <c r="C282" s="50"/>
      <c r="D282" s="50"/>
      <c r="E282" s="50"/>
      <c r="F282" s="48" t="str">
        <f t="shared" si="8"/>
        <v/>
      </c>
      <c r="G282" s="48" t="str">
        <f t="shared" si="9"/>
        <v/>
      </c>
    </row>
    <row r="283" spans="1:7">
      <c r="A283" s="105" t="s">
        <v>530</v>
      </c>
      <c r="B283" s="166" t="s">
        <v>531</v>
      </c>
      <c r="C283" s="50"/>
      <c r="D283" s="50"/>
      <c r="E283" s="50"/>
      <c r="F283" s="48" t="str">
        <f t="shared" si="8"/>
        <v/>
      </c>
      <c r="G283" s="48" t="str">
        <f t="shared" si="9"/>
        <v/>
      </c>
    </row>
    <row r="284" spans="1:7">
      <c r="A284" s="105" t="s">
        <v>532</v>
      </c>
      <c r="B284" s="166" t="s">
        <v>107</v>
      </c>
      <c r="C284" s="50"/>
      <c r="D284" s="50"/>
      <c r="E284" s="50"/>
      <c r="F284" s="48" t="str">
        <f t="shared" si="8"/>
        <v/>
      </c>
      <c r="G284" s="48" t="str">
        <f t="shared" si="9"/>
        <v/>
      </c>
    </row>
    <row r="285" spans="1:7">
      <c r="A285" s="105" t="s">
        <v>533</v>
      </c>
      <c r="B285" s="167" t="s">
        <v>534</v>
      </c>
      <c r="C285" s="50"/>
      <c r="D285" s="50"/>
      <c r="E285" s="50"/>
      <c r="F285" s="48" t="str">
        <f t="shared" si="8"/>
        <v/>
      </c>
      <c r="G285" s="48" t="str">
        <f t="shared" si="9"/>
        <v/>
      </c>
    </row>
    <row r="286" spans="1:7">
      <c r="A286" s="162" t="s">
        <v>535</v>
      </c>
      <c r="B286" s="170" t="s">
        <v>536</v>
      </c>
      <c r="C286" s="164">
        <f>SUM(C287:C293)</f>
        <v>0</v>
      </c>
      <c r="D286" s="164">
        <f>SUM(D287:D293)</f>
        <v>0</v>
      </c>
      <c r="E286" s="164">
        <f>SUM(E287:E293)</f>
        <v>2</v>
      </c>
      <c r="F286" s="48" t="str">
        <f t="shared" si="8"/>
        <v/>
      </c>
      <c r="G286" s="48" t="str">
        <f t="shared" si="9"/>
        <v/>
      </c>
    </row>
    <row r="287" spans="1:7">
      <c r="A287" s="105" t="s">
        <v>537</v>
      </c>
      <c r="B287" s="165" t="s">
        <v>89</v>
      </c>
      <c r="C287" s="50"/>
      <c r="D287" s="50"/>
      <c r="E287" s="50"/>
      <c r="F287" s="48" t="str">
        <f t="shared" si="8"/>
        <v/>
      </c>
      <c r="G287" s="48" t="str">
        <f t="shared" si="9"/>
        <v/>
      </c>
    </row>
    <row r="288" spans="1:7">
      <c r="A288" s="105" t="s">
        <v>538</v>
      </c>
      <c r="B288" s="165" t="s">
        <v>91</v>
      </c>
      <c r="C288" s="50"/>
      <c r="D288" s="50"/>
      <c r="E288" s="50"/>
      <c r="F288" s="48" t="str">
        <f t="shared" si="8"/>
        <v/>
      </c>
      <c r="G288" s="48" t="str">
        <f t="shared" si="9"/>
        <v/>
      </c>
    </row>
    <row r="289" spans="1:7">
      <c r="A289" s="105" t="s">
        <v>539</v>
      </c>
      <c r="B289" s="166" t="s">
        <v>93</v>
      </c>
      <c r="C289" s="50"/>
      <c r="D289" s="50"/>
      <c r="E289" s="50"/>
      <c r="F289" s="48" t="str">
        <f t="shared" si="8"/>
        <v/>
      </c>
      <c r="G289" s="48" t="str">
        <f t="shared" si="9"/>
        <v/>
      </c>
    </row>
    <row r="290" spans="1:7">
      <c r="A290" s="105" t="s">
        <v>540</v>
      </c>
      <c r="B290" s="166" t="s">
        <v>541</v>
      </c>
      <c r="C290" s="50"/>
      <c r="D290" s="50"/>
      <c r="E290" s="50"/>
      <c r="F290" s="48" t="str">
        <f t="shared" si="8"/>
        <v/>
      </c>
      <c r="G290" s="48" t="str">
        <f t="shared" si="9"/>
        <v/>
      </c>
    </row>
    <row r="291" spans="1:7">
      <c r="A291" s="105" t="s">
        <v>542</v>
      </c>
      <c r="B291" s="166" t="s">
        <v>543</v>
      </c>
      <c r="C291" s="50"/>
      <c r="D291" s="50"/>
      <c r="E291" s="50"/>
      <c r="F291" s="48" t="str">
        <f t="shared" si="8"/>
        <v/>
      </c>
      <c r="G291" s="48" t="str">
        <f t="shared" si="9"/>
        <v/>
      </c>
    </row>
    <row r="292" spans="1:7">
      <c r="A292" s="105" t="s">
        <v>544</v>
      </c>
      <c r="B292" s="166" t="s">
        <v>107</v>
      </c>
      <c r="C292" s="50"/>
      <c r="D292" s="50"/>
      <c r="E292" s="50"/>
      <c r="F292" s="48" t="str">
        <f t="shared" si="8"/>
        <v/>
      </c>
      <c r="G292" s="48" t="str">
        <f t="shared" si="9"/>
        <v/>
      </c>
    </row>
    <row r="293" spans="1:7">
      <c r="A293" s="105" t="s">
        <v>545</v>
      </c>
      <c r="B293" s="166" t="s">
        <v>546</v>
      </c>
      <c r="C293" s="50"/>
      <c r="D293" s="50"/>
      <c r="E293" s="50">
        <v>2</v>
      </c>
      <c r="F293" s="48" t="str">
        <f t="shared" si="8"/>
        <v/>
      </c>
      <c r="G293" s="48" t="str">
        <f t="shared" si="9"/>
        <v/>
      </c>
    </row>
    <row r="294" spans="1:7">
      <c r="A294" s="162" t="s">
        <v>547</v>
      </c>
      <c r="B294" s="173" t="s">
        <v>548</v>
      </c>
      <c r="C294" s="164">
        <f>SUM(C295:C302)</f>
        <v>0</v>
      </c>
      <c r="D294" s="164">
        <f>SUM(D295:D302)</f>
        <v>0</v>
      </c>
      <c r="E294" s="164">
        <f>SUM(E295:E302)</f>
        <v>50</v>
      </c>
      <c r="F294" s="48" t="str">
        <f t="shared" si="8"/>
        <v/>
      </c>
      <c r="G294" s="48" t="str">
        <f t="shared" si="9"/>
        <v/>
      </c>
    </row>
    <row r="295" spans="1:7">
      <c r="A295" s="105" t="s">
        <v>549</v>
      </c>
      <c r="B295" s="165" t="s">
        <v>89</v>
      </c>
      <c r="C295" s="50"/>
      <c r="D295" s="50"/>
      <c r="E295" s="50"/>
      <c r="F295" s="48" t="str">
        <f t="shared" si="8"/>
        <v/>
      </c>
      <c r="G295" s="48" t="str">
        <f t="shared" si="9"/>
        <v/>
      </c>
    </row>
    <row r="296" spans="1:7">
      <c r="A296" s="105" t="s">
        <v>550</v>
      </c>
      <c r="B296" s="165" t="s">
        <v>91</v>
      </c>
      <c r="C296" s="50"/>
      <c r="D296" s="50"/>
      <c r="E296" s="50"/>
      <c r="F296" s="48" t="str">
        <f t="shared" si="8"/>
        <v/>
      </c>
      <c r="G296" s="48" t="str">
        <f t="shared" si="9"/>
        <v/>
      </c>
    </row>
    <row r="297" spans="1:7">
      <c r="A297" s="105" t="s">
        <v>551</v>
      </c>
      <c r="B297" s="165" t="s">
        <v>93</v>
      </c>
      <c r="C297" s="50"/>
      <c r="D297" s="50"/>
      <c r="E297" s="50"/>
      <c r="F297" s="48" t="str">
        <f t="shared" si="8"/>
        <v/>
      </c>
      <c r="G297" s="48" t="str">
        <f t="shared" si="9"/>
        <v/>
      </c>
    </row>
    <row r="298" spans="1:7">
      <c r="A298" s="105" t="s">
        <v>552</v>
      </c>
      <c r="B298" s="166" t="s">
        <v>553</v>
      </c>
      <c r="C298" s="50"/>
      <c r="D298" s="50"/>
      <c r="E298" s="50"/>
      <c r="F298" s="48" t="str">
        <f t="shared" si="8"/>
        <v/>
      </c>
      <c r="G298" s="48" t="str">
        <f t="shared" si="9"/>
        <v/>
      </c>
    </row>
    <row r="299" spans="1:7">
      <c r="A299" s="105" t="s">
        <v>554</v>
      </c>
      <c r="B299" s="166" t="s">
        <v>555</v>
      </c>
      <c r="C299" s="50"/>
      <c r="D299" s="50"/>
      <c r="E299" s="50"/>
      <c r="F299" s="48" t="str">
        <f t="shared" si="8"/>
        <v/>
      </c>
      <c r="G299" s="48" t="str">
        <f t="shared" si="9"/>
        <v/>
      </c>
    </row>
    <row r="300" spans="1:7">
      <c r="A300" s="105" t="s">
        <v>556</v>
      </c>
      <c r="B300" s="166" t="s">
        <v>557</v>
      </c>
      <c r="C300" s="50"/>
      <c r="D300" s="50"/>
      <c r="E300" s="50"/>
      <c r="F300" s="48" t="str">
        <f t="shared" si="8"/>
        <v/>
      </c>
      <c r="G300" s="48" t="str">
        <f t="shared" si="9"/>
        <v/>
      </c>
    </row>
    <row r="301" spans="1:7">
      <c r="A301" s="105" t="s">
        <v>558</v>
      </c>
      <c r="B301" s="165" t="s">
        <v>107</v>
      </c>
      <c r="C301" s="50"/>
      <c r="D301" s="50"/>
      <c r="E301" s="50"/>
      <c r="F301" s="48" t="str">
        <f t="shared" si="8"/>
        <v/>
      </c>
      <c r="G301" s="48" t="str">
        <f t="shared" si="9"/>
        <v/>
      </c>
    </row>
    <row r="302" spans="1:7">
      <c r="A302" s="105" t="s">
        <v>559</v>
      </c>
      <c r="B302" s="165" t="s">
        <v>560</v>
      </c>
      <c r="C302" s="50"/>
      <c r="D302" s="50"/>
      <c r="E302" s="50">
        <v>50</v>
      </c>
      <c r="F302" s="48" t="str">
        <f t="shared" si="8"/>
        <v/>
      </c>
      <c r="G302" s="48" t="str">
        <f t="shared" si="9"/>
        <v/>
      </c>
    </row>
    <row r="303" spans="1:7">
      <c r="A303" s="162" t="s">
        <v>561</v>
      </c>
      <c r="B303" s="163" t="s">
        <v>562</v>
      </c>
      <c r="C303" s="164">
        <f>SUM(C304:C316)</f>
        <v>579</v>
      </c>
      <c r="D303" s="164">
        <f>SUM(D304:D316)</f>
        <v>384</v>
      </c>
      <c r="E303" s="164">
        <f>SUM(E304:E316)</f>
        <v>376</v>
      </c>
      <c r="F303" s="48">
        <f t="shared" si="8"/>
        <v>64.9</v>
      </c>
      <c r="G303" s="48">
        <f t="shared" si="9"/>
        <v>97.9</v>
      </c>
    </row>
    <row r="304" spans="1:7">
      <c r="A304" s="105" t="s">
        <v>563</v>
      </c>
      <c r="B304" s="166" t="s">
        <v>89</v>
      </c>
      <c r="C304" s="50">
        <v>344</v>
      </c>
      <c r="D304" s="50">
        <v>137</v>
      </c>
      <c r="E304" s="50">
        <v>167</v>
      </c>
      <c r="F304" s="48">
        <f t="shared" si="8"/>
        <v>48.5</v>
      </c>
      <c r="G304" s="48">
        <f t="shared" si="9"/>
        <v>121.9</v>
      </c>
    </row>
    <row r="305" spans="1:7">
      <c r="A305" s="105" t="s">
        <v>564</v>
      </c>
      <c r="B305" s="166" t="s">
        <v>91</v>
      </c>
      <c r="C305" s="50"/>
      <c r="D305" s="50"/>
      <c r="E305" s="50"/>
      <c r="F305" s="48" t="str">
        <f t="shared" si="8"/>
        <v/>
      </c>
      <c r="G305" s="48" t="str">
        <f t="shared" si="9"/>
        <v/>
      </c>
    </row>
    <row r="306" spans="1:7">
      <c r="A306" s="105" t="s">
        <v>565</v>
      </c>
      <c r="B306" s="166" t="s">
        <v>93</v>
      </c>
      <c r="C306" s="50"/>
      <c r="D306" s="50"/>
      <c r="E306" s="50"/>
      <c r="F306" s="48" t="str">
        <f t="shared" si="8"/>
        <v/>
      </c>
      <c r="G306" s="48" t="str">
        <f t="shared" si="9"/>
        <v/>
      </c>
    </row>
    <row r="307" spans="1:7">
      <c r="A307" s="105" t="s">
        <v>566</v>
      </c>
      <c r="B307" s="167" t="s">
        <v>567</v>
      </c>
      <c r="C307" s="50">
        <v>6</v>
      </c>
      <c r="D307" s="50">
        <v>6</v>
      </c>
      <c r="E307" s="50">
        <v>4</v>
      </c>
      <c r="F307" s="48">
        <f t="shared" si="8"/>
        <v>66.7</v>
      </c>
      <c r="G307" s="48">
        <f t="shared" si="9"/>
        <v>66.7</v>
      </c>
    </row>
    <row r="308" spans="1:7">
      <c r="A308" s="105" t="s">
        <v>568</v>
      </c>
      <c r="B308" s="165" t="s">
        <v>569</v>
      </c>
      <c r="C308" s="50"/>
      <c r="D308" s="50">
        <v>2</v>
      </c>
      <c r="E308" s="50">
        <v>2</v>
      </c>
      <c r="F308" s="48" t="str">
        <f t="shared" si="8"/>
        <v/>
      </c>
      <c r="G308" s="48">
        <f t="shared" si="9"/>
        <v>100</v>
      </c>
    </row>
    <row r="309" spans="1:7">
      <c r="A309" s="105" t="s">
        <v>570</v>
      </c>
      <c r="B309" s="165" t="s">
        <v>571</v>
      </c>
      <c r="C309" s="50"/>
      <c r="D309" s="50"/>
      <c r="E309" s="50"/>
      <c r="F309" s="48" t="str">
        <f t="shared" si="8"/>
        <v/>
      </c>
      <c r="G309" s="48" t="str">
        <f t="shared" si="9"/>
        <v/>
      </c>
    </row>
    <row r="310" spans="1:7">
      <c r="A310" s="105" t="s">
        <v>572</v>
      </c>
      <c r="B310" s="168" t="s">
        <v>573</v>
      </c>
      <c r="C310" s="50"/>
      <c r="D310" s="50">
        <v>22</v>
      </c>
      <c r="E310" s="50">
        <v>16</v>
      </c>
      <c r="F310" s="48" t="str">
        <f t="shared" si="8"/>
        <v/>
      </c>
      <c r="G310" s="48">
        <f t="shared" si="9"/>
        <v>72.7</v>
      </c>
    </row>
    <row r="311" spans="1:7">
      <c r="A311" s="105" t="s">
        <v>574</v>
      </c>
      <c r="B311" s="166" t="s">
        <v>575</v>
      </c>
      <c r="C311" s="50"/>
      <c r="D311" s="50"/>
      <c r="E311" s="50"/>
      <c r="F311" s="48" t="str">
        <f t="shared" si="8"/>
        <v/>
      </c>
      <c r="G311" s="48" t="str">
        <f t="shared" si="9"/>
        <v/>
      </c>
    </row>
    <row r="312" spans="1:7">
      <c r="A312" s="105" t="s">
        <v>576</v>
      </c>
      <c r="B312" s="166" t="s">
        <v>577</v>
      </c>
      <c r="C312" s="50">
        <v>60</v>
      </c>
      <c r="D312" s="50">
        <v>29</v>
      </c>
      <c r="E312" s="50">
        <v>30</v>
      </c>
      <c r="F312" s="48">
        <f t="shared" si="8"/>
        <v>50</v>
      </c>
      <c r="G312" s="48">
        <f t="shared" si="9"/>
        <v>103.4</v>
      </c>
    </row>
    <row r="313" spans="1:7">
      <c r="A313" s="105" t="s">
        <v>578</v>
      </c>
      <c r="B313" s="166" t="s">
        <v>579</v>
      </c>
      <c r="C313" s="50"/>
      <c r="D313" s="50"/>
      <c r="E313" s="50">
        <v>5</v>
      </c>
      <c r="F313" s="48" t="str">
        <f t="shared" si="8"/>
        <v/>
      </c>
      <c r="G313" s="48" t="str">
        <f t="shared" si="9"/>
        <v/>
      </c>
    </row>
    <row r="314" spans="1:7">
      <c r="A314" s="105" t="s">
        <v>580</v>
      </c>
      <c r="B314" s="166" t="s">
        <v>190</v>
      </c>
      <c r="C314" s="50"/>
      <c r="D314" s="50"/>
      <c r="E314" s="50"/>
      <c r="F314" s="48" t="str">
        <f t="shared" si="8"/>
        <v/>
      </c>
      <c r="G314" s="48" t="str">
        <f t="shared" si="9"/>
        <v/>
      </c>
    </row>
    <row r="315" spans="1:7">
      <c r="A315" s="105" t="s">
        <v>581</v>
      </c>
      <c r="B315" s="166" t="s">
        <v>107</v>
      </c>
      <c r="C315" s="50">
        <v>134</v>
      </c>
      <c r="D315" s="50">
        <v>119</v>
      </c>
      <c r="E315" s="50">
        <v>152</v>
      </c>
      <c r="F315" s="48">
        <f t="shared" si="8"/>
        <v>113.4</v>
      </c>
      <c r="G315" s="48">
        <f t="shared" si="9"/>
        <v>127.7</v>
      </c>
    </row>
    <row r="316" spans="1:7">
      <c r="A316" s="105" t="s">
        <v>582</v>
      </c>
      <c r="B316" s="165" t="s">
        <v>583</v>
      </c>
      <c r="C316" s="50">
        <v>35</v>
      </c>
      <c r="D316" s="50">
        <v>69</v>
      </c>
      <c r="E316" s="50"/>
      <c r="F316" s="48">
        <f t="shared" si="8"/>
        <v>0</v>
      </c>
      <c r="G316" s="48">
        <f t="shared" si="9"/>
        <v>0</v>
      </c>
    </row>
    <row r="317" spans="1:7">
      <c r="A317" s="162" t="s">
        <v>584</v>
      </c>
      <c r="B317" s="170" t="s">
        <v>585</v>
      </c>
      <c r="C317" s="164">
        <f>SUM(C318:C326)</f>
        <v>0</v>
      </c>
      <c r="D317" s="164">
        <f>SUM(D318:D326)</f>
        <v>0</v>
      </c>
      <c r="E317" s="164">
        <f>SUM(E318:E326)</f>
        <v>0</v>
      </c>
      <c r="F317" s="48" t="str">
        <f t="shared" si="8"/>
        <v/>
      </c>
      <c r="G317" s="48" t="str">
        <f t="shared" si="9"/>
        <v/>
      </c>
    </row>
    <row r="318" spans="1:7">
      <c r="A318" s="105" t="s">
        <v>586</v>
      </c>
      <c r="B318" s="165" t="s">
        <v>89</v>
      </c>
      <c r="C318" s="50"/>
      <c r="D318" s="50"/>
      <c r="E318" s="50"/>
      <c r="F318" s="48" t="str">
        <f t="shared" si="8"/>
        <v/>
      </c>
      <c r="G318" s="48" t="str">
        <f t="shared" si="9"/>
        <v/>
      </c>
    </row>
    <row r="319" spans="1:7">
      <c r="A319" s="105" t="s">
        <v>587</v>
      </c>
      <c r="B319" s="166" t="s">
        <v>91</v>
      </c>
      <c r="C319" s="50"/>
      <c r="D319" s="50"/>
      <c r="E319" s="50"/>
      <c r="F319" s="48" t="str">
        <f t="shared" si="8"/>
        <v/>
      </c>
      <c r="G319" s="48" t="str">
        <f t="shared" si="9"/>
        <v/>
      </c>
    </row>
    <row r="320" spans="1:7">
      <c r="A320" s="105" t="s">
        <v>588</v>
      </c>
      <c r="B320" s="166" t="s">
        <v>93</v>
      </c>
      <c r="C320" s="50"/>
      <c r="D320" s="50"/>
      <c r="E320" s="50"/>
      <c r="F320" s="48" t="str">
        <f t="shared" si="8"/>
        <v/>
      </c>
      <c r="G320" s="48" t="str">
        <f t="shared" si="9"/>
        <v/>
      </c>
    </row>
    <row r="321" spans="1:7">
      <c r="A321" s="105" t="s">
        <v>589</v>
      </c>
      <c r="B321" s="166" t="s">
        <v>590</v>
      </c>
      <c r="C321" s="50"/>
      <c r="D321" s="50"/>
      <c r="E321" s="50"/>
      <c r="F321" s="48" t="str">
        <f t="shared" si="8"/>
        <v/>
      </c>
      <c r="G321" s="48" t="str">
        <f t="shared" si="9"/>
        <v/>
      </c>
    </row>
    <row r="322" spans="1:7">
      <c r="A322" s="105" t="s">
        <v>591</v>
      </c>
      <c r="B322" s="167" t="s">
        <v>592</v>
      </c>
      <c r="C322" s="50"/>
      <c r="D322" s="50"/>
      <c r="E322" s="50"/>
      <c r="F322" s="48" t="str">
        <f t="shared" si="8"/>
        <v/>
      </c>
      <c r="G322" s="48" t="str">
        <f t="shared" si="9"/>
        <v/>
      </c>
    </row>
    <row r="323" spans="1:7">
      <c r="A323" s="105" t="s">
        <v>593</v>
      </c>
      <c r="B323" s="165" t="s">
        <v>594</v>
      </c>
      <c r="C323" s="50"/>
      <c r="D323" s="50"/>
      <c r="E323" s="50"/>
      <c r="F323" s="48" t="str">
        <f t="shared" si="8"/>
        <v/>
      </c>
      <c r="G323" s="48" t="str">
        <f t="shared" si="9"/>
        <v/>
      </c>
    </row>
    <row r="324" spans="1:7">
      <c r="A324" s="105" t="s">
        <v>595</v>
      </c>
      <c r="B324" s="165" t="s">
        <v>190</v>
      </c>
      <c r="C324" s="50"/>
      <c r="D324" s="50"/>
      <c r="E324" s="50"/>
      <c r="F324" s="48" t="str">
        <f t="shared" si="8"/>
        <v/>
      </c>
      <c r="G324" s="48" t="str">
        <f t="shared" si="9"/>
        <v/>
      </c>
    </row>
    <row r="325" spans="1:7">
      <c r="A325" s="105" t="s">
        <v>596</v>
      </c>
      <c r="B325" s="165" t="s">
        <v>107</v>
      </c>
      <c r="C325" s="50"/>
      <c r="D325" s="50"/>
      <c r="E325" s="50"/>
      <c r="F325" s="48" t="str">
        <f t="shared" si="8"/>
        <v/>
      </c>
      <c r="G325" s="48" t="str">
        <f t="shared" si="9"/>
        <v/>
      </c>
    </row>
    <row r="326" spans="1:7">
      <c r="A326" s="105" t="s">
        <v>597</v>
      </c>
      <c r="B326" s="165" t="s">
        <v>598</v>
      </c>
      <c r="C326" s="50"/>
      <c r="D326" s="50"/>
      <c r="E326" s="50"/>
      <c r="F326" s="48" t="str">
        <f t="shared" si="8"/>
        <v/>
      </c>
      <c r="G326" s="48" t="str">
        <f t="shared" si="9"/>
        <v/>
      </c>
    </row>
    <row r="327" spans="1:7">
      <c r="A327" s="162" t="s">
        <v>599</v>
      </c>
      <c r="B327" s="169" t="s">
        <v>600</v>
      </c>
      <c r="C327" s="164">
        <f>SUM(C328:C336)</f>
        <v>0</v>
      </c>
      <c r="D327" s="164">
        <f>SUM(D328:D336)</f>
        <v>0</v>
      </c>
      <c r="E327" s="164">
        <f>SUM(E328:E336)</f>
        <v>0</v>
      </c>
      <c r="F327" s="48" t="str">
        <f t="shared" ref="F327:F390" si="10">IF(C327=0,"",ROUND(E327/C327*100,1))</f>
        <v/>
      </c>
      <c r="G327" s="48" t="str">
        <f t="shared" ref="G327:G390" si="11">IF(D327=0,"",ROUND(E327/D327*100,1))</f>
        <v/>
      </c>
    </row>
    <row r="328" spans="1:7">
      <c r="A328" s="105" t="s">
        <v>601</v>
      </c>
      <c r="B328" s="166" t="s">
        <v>89</v>
      </c>
      <c r="C328" s="50"/>
      <c r="D328" s="50"/>
      <c r="E328" s="50"/>
      <c r="F328" s="48" t="str">
        <f t="shared" si="10"/>
        <v/>
      </c>
      <c r="G328" s="48" t="str">
        <f t="shared" si="11"/>
        <v/>
      </c>
    </row>
    <row r="329" spans="1:7">
      <c r="A329" s="105" t="s">
        <v>602</v>
      </c>
      <c r="B329" s="166" t="s">
        <v>91</v>
      </c>
      <c r="C329" s="50"/>
      <c r="D329" s="50"/>
      <c r="E329" s="50"/>
      <c r="F329" s="48" t="str">
        <f t="shared" si="10"/>
        <v/>
      </c>
      <c r="G329" s="48" t="str">
        <f t="shared" si="11"/>
        <v/>
      </c>
    </row>
    <row r="330" spans="1:7">
      <c r="A330" s="105" t="s">
        <v>603</v>
      </c>
      <c r="B330" s="165" t="s">
        <v>93</v>
      </c>
      <c r="C330" s="50"/>
      <c r="D330" s="50"/>
      <c r="E330" s="50"/>
      <c r="F330" s="48" t="str">
        <f t="shared" si="10"/>
        <v/>
      </c>
      <c r="G330" s="48" t="str">
        <f t="shared" si="11"/>
        <v/>
      </c>
    </row>
    <row r="331" spans="1:7">
      <c r="A331" s="105" t="s">
        <v>604</v>
      </c>
      <c r="B331" s="165" t="s">
        <v>605</v>
      </c>
      <c r="C331" s="50"/>
      <c r="D331" s="50"/>
      <c r="E331" s="50"/>
      <c r="F331" s="48" t="str">
        <f t="shared" si="10"/>
        <v/>
      </c>
      <c r="G331" s="48" t="str">
        <f t="shared" si="11"/>
        <v/>
      </c>
    </row>
    <row r="332" spans="1:7">
      <c r="A332" s="105" t="s">
        <v>606</v>
      </c>
      <c r="B332" s="165" t="s">
        <v>607</v>
      </c>
      <c r="C332" s="50"/>
      <c r="D332" s="50"/>
      <c r="E332" s="50"/>
      <c r="F332" s="48" t="str">
        <f t="shared" si="10"/>
        <v/>
      </c>
      <c r="G332" s="48" t="str">
        <f t="shared" si="11"/>
        <v/>
      </c>
    </row>
    <row r="333" spans="1:7">
      <c r="A333" s="105" t="s">
        <v>608</v>
      </c>
      <c r="B333" s="166" t="s">
        <v>609</v>
      </c>
      <c r="C333" s="50"/>
      <c r="D333" s="50"/>
      <c r="E333" s="50"/>
      <c r="F333" s="48" t="str">
        <f t="shared" si="10"/>
        <v/>
      </c>
      <c r="G333" s="48" t="str">
        <f t="shared" si="11"/>
        <v/>
      </c>
    </row>
    <row r="334" spans="1:7">
      <c r="A334" s="105" t="s">
        <v>610</v>
      </c>
      <c r="B334" s="166" t="s">
        <v>190</v>
      </c>
      <c r="C334" s="50"/>
      <c r="D334" s="50"/>
      <c r="E334" s="50"/>
      <c r="F334" s="48" t="str">
        <f t="shared" si="10"/>
        <v/>
      </c>
      <c r="G334" s="48" t="str">
        <f t="shared" si="11"/>
        <v/>
      </c>
    </row>
    <row r="335" spans="1:7">
      <c r="A335" s="105" t="s">
        <v>611</v>
      </c>
      <c r="B335" s="166" t="s">
        <v>107</v>
      </c>
      <c r="C335" s="50"/>
      <c r="D335" s="50"/>
      <c r="E335" s="50"/>
      <c r="F335" s="48" t="str">
        <f t="shared" si="10"/>
        <v/>
      </c>
      <c r="G335" s="48" t="str">
        <f t="shared" si="11"/>
        <v/>
      </c>
    </row>
    <row r="336" spans="1:7">
      <c r="A336" s="105" t="s">
        <v>612</v>
      </c>
      <c r="B336" s="166" t="s">
        <v>613</v>
      </c>
      <c r="C336" s="50"/>
      <c r="D336" s="50"/>
      <c r="E336" s="50"/>
      <c r="F336" s="48" t="str">
        <f t="shared" si="10"/>
        <v/>
      </c>
      <c r="G336" s="48" t="str">
        <f t="shared" si="11"/>
        <v/>
      </c>
    </row>
    <row r="337" spans="1:7">
      <c r="A337" s="162" t="s">
        <v>614</v>
      </c>
      <c r="B337" s="173" t="s">
        <v>615</v>
      </c>
      <c r="C337" s="164">
        <f>SUM(C338:C344)</f>
        <v>0</v>
      </c>
      <c r="D337" s="164">
        <f>SUM(D338:D344)</f>
        <v>0</v>
      </c>
      <c r="E337" s="164">
        <f>SUM(E338:E344)</f>
        <v>0</v>
      </c>
      <c r="F337" s="48" t="str">
        <f t="shared" si="10"/>
        <v/>
      </c>
      <c r="G337" s="48" t="str">
        <f t="shared" si="11"/>
        <v/>
      </c>
    </row>
    <row r="338" spans="1:7">
      <c r="A338" s="105" t="s">
        <v>616</v>
      </c>
      <c r="B338" s="165" t="s">
        <v>89</v>
      </c>
      <c r="C338" s="50"/>
      <c r="D338" s="50"/>
      <c r="E338" s="50"/>
      <c r="F338" s="48" t="str">
        <f t="shared" si="10"/>
        <v/>
      </c>
      <c r="G338" s="48" t="str">
        <f t="shared" si="11"/>
        <v/>
      </c>
    </row>
    <row r="339" spans="1:7">
      <c r="A339" s="105" t="s">
        <v>617</v>
      </c>
      <c r="B339" s="165" t="s">
        <v>91</v>
      </c>
      <c r="C339" s="50"/>
      <c r="D339" s="50"/>
      <c r="E339" s="50"/>
      <c r="F339" s="48" t="str">
        <f t="shared" si="10"/>
        <v/>
      </c>
      <c r="G339" s="48" t="str">
        <f t="shared" si="11"/>
        <v/>
      </c>
    </row>
    <row r="340" spans="1:7">
      <c r="A340" s="105" t="s">
        <v>618</v>
      </c>
      <c r="B340" s="168" t="s">
        <v>93</v>
      </c>
      <c r="C340" s="50"/>
      <c r="D340" s="50"/>
      <c r="E340" s="50"/>
      <c r="F340" s="48" t="str">
        <f t="shared" si="10"/>
        <v/>
      </c>
      <c r="G340" s="48" t="str">
        <f t="shared" si="11"/>
        <v/>
      </c>
    </row>
    <row r="341" spans="1:7">
      <c r="A341" s="105" t="s">
        <v>619</v>
      </c>
      <c r="B341" s="171" t="s">
        <v>620</v>
      </c>
      <c r="C341" s="50"/>
      <c r="D341" s="50"/>
      <c r="E341" s="50"/>
      <c r="F341" s="48" t="str">
        <f t="shared" si="10"/>
        <v/>
      </c>
      <c r="G341" s="48" t="str">
        <f t="shared" si="11"/>
        <v/>
      </c>
    </row>
    <row r="342" spans="1:7">
      <c r="A342" s="105" t="s">
        <v>621</v>
      </c>
      <c r="B342" s="166" t="s">
        <v>622</v>
      </c>
      <c r="C342" s="50"/>
      <c r="D342" s="50"/>
      <c r="E342" s="50"/>
      <c r="F342" s="48" t="str">
        <f t="shared" si="10"/>
        <v/>
      </c>
      <c r="G342" s="48" t="str">
        <f t="shared" si="11"/>
        <v/>
      </c>
    </row>
    <row r="343" spans="1:7">
      <c r="A343" s="105" t="s">
        <v>623</v>
      </c>
      <c r="B343" s="166" t="s">
        <v>107</v>
      </c>
      <c r="C343" s="50"/>
      <c r="D343" s="50"/>
      <c r="E343" s="50"/>
      <c r="F343" s="48" t="str">
        <f t="shared" si="10"/>
        <v/>
      </c>
      <c r="G343" s="48" t="str">
        <f t="shared" si="11"/>
        <v/>
      </c>
    </row>
    <row r="344" spans="1:7">
      <c r="A344" s="105" t="s">
        <v>624</v>
      </c>
      <c r="B344" s="165" t="s">
        <v>625</v>
      </c>
      <c r="C344" s="50"/>
      <c r="D344" s="50"/>
      <c r="E344" s="50"/>
      <c r="F344" s="48" t="str">
        <f t="shared" si="10"/>
        <v/>
      </c>
      <c r="G344" s="48" t="str">
        <f t="shared" si="11"/>
        <v/>
      </c>
    </row>
    <row r="345" spans="1:7">
      <c r="A345" s="162" t="s">
        <v>626</v>
      </c>
      <c r="B345" s="163" t="s">
        <v>627</v>
      </c>
      <c r="C345" s="164">
        <f>SUM(C346:C350)</f>
        <v>0</v>
      </c>
      <c r="D345" s="164">
        <f>SUM(D346:D350)</f>
        <v>0</v>
      </c>
      <c r="E345" s="164">
        <f>SUM(E346:E350)</f>
        <v>0</v>
      </c>
      <c r="F345" s="48" t="str">
        <f t="shared" si="10"/>
        <v/>
      </c>
      <c r="G345" s="48" t="str">
        <f t="shared" si="11"/>
        <v/>
      </c>
    </row>
    <row r="346" spans="1:7">
      <c r="A346" s="105" t="s">
        <v>628</v>
      </c>
      <c r="B346" s="165" t="s">
        <v>89</v>
      </c>
      <c r="C346" s="50"/>
      <c r="D346" s="50"/>
      <c r="E346" s="50"/>
      <c r="F346" s="48" t="str">
        <f t="shared" si="10"/>
        <v/>
      </c>
      <c r="G346" s="48" t="str">
        <f t="shared" si="11"/>
        <v/>
      </c>
    </row>
    <row r="347" spans="1:7">
      <c r="A347" s="105" t="s">
        <v>629</v>
      </c>
      <c r="B347" s="166" t="s">
        <v>91</v>
      </c>
      <c r="C347" s="50"/>
      <c r="D347" s="50"/>
      <c r="E347" s="50"/>
      <c r="F347" s="48" t="str">
        <f t="shared" si="10"/>
        <v/>
      </c>
      <c r="G347" s="48" t="str">
        <f t="shared" si="11"/>
        <v/>
      </c>
    </row>
    <row r="348" spans="1:7">
      <c r="A348" s="105" t="s">
        <v>630</v>
      </c>
      <c r="B348" s="165" t="s">
        <v>190</v>
      </c>
      <c r="C348" s="50"/>
      <c r="D348" s="50"/>
      <c r="E348" s="50"/>
      <c r="F348" s="48" t="str">
        <f t="shared" si="10"/>
        <v/>
      </c>
      <c r="G348" s="48" t="str">
        <f t="shared" si="11"/>
        <v/>
      </c>
    </row>
    <row r="349" spans="1:7">
      <c r="A349" s="105" t="s">
        <v>631</v>
      </c>
      <c r="B349" s="166" t="s">
        <v>632</v>
      </c>
      <c r="C349" s="50"/>
      <c r="D349" s="50"/>
      <c r="E349" s="50"/>
      <c r="F349" s="48" t="str">
        <f t="shared" si="10"/>
        <v/>
      </c>
      <c r="G349" s="48" t="str">
        <f t="shared" si="11"/>
        <v/>
      </c>
    </row>
    <row r="350" spans="1:7">
      <c r="A350" s="105" t="s">
        <v>633</v>
      </c>
      <c r="B350" s="165" t="s">
        <v>634</v>
      </c>
      <c r="C350" s="50"/>
      <c r="D350" s="50"/>
      <c r="E350" s="50"/>
      <c r="F350" s="48" t="str">
        <f t="shared" si="10"/>
        <v/>
      </c>
      <c r="G350" s="48" t="str">
        <f t="shared" si="11"/>
        <v/>
      </c>
    </row>
    <row r="351" spans="1:7">
      <c r="A351" s="162" t="s">
        <v>635</v>
      </c>
      <c r="B351" s="163" t="s">
        <v>636</v>
      </c>
      <c r="C351" s="164">
        <f>SUM(C352:C353)</f>
        <v>0</v>
      </c>
      <c r="D351" s="164">
        <f>SUM(D352:D353)</f>
        <v>0</v>
      </c>
      <c r="E351" s="164">
        <f>SUM(E352:E353)</f>
        <v>0</v>
      </c>
      <c r="F351" s="48" t="str">
        <f t="shared" si="10"/>
        <v/>
      </c>
      <c r="G351" s="48" t="str">
        <f t="shared" si="11"/>
        <v/>
      </c>
    </row>
    <row r="352" spans="1:7">
      <c r="A352" s="105" t="s">
        <v>637</v>
      </c>
      <c r="B352" s="165" t="s">
        <v>638</v>
      </c>
      <c r="C352" s="50"/>
      <c r="D352" s="50"/>
      <c r="E352" s="50"/>
      <c r="F352" s="48" t="str">
        <f t="shared" si="10"/>
        <v/>
      </c>
      <c r="G352" s="48" t="str">
        <f t="shared" si="11"/>
        <v/>
      </c>
    </row>
    <row r="353" spans="1:7">
      <c r="A353" s="105" t="s">
        <v>639</v>
      </c>
      <c r="B353" s="165" t="s">
        <v>640</v>
      </c>
      <c r="C353" s="50"/>
      <c r="D353" s="50"/>
      <c r="E353" s="50"/>
      <c r="F353" s="48" t="str">
        <f t="shared" si="10"/>
        <v/>
      </c>
      <c r="G353" s="48" t="str">
        <f t="shared" si="11"/>
        <v/>
      </c>
    </row>
    <row r="354" spans="1:7">
      <c r="A354" s="160" t="s">
        <v>641</v>
      </c>
      <c r="B354" s="161" t="s">
        <v>642</v>
      </c>
      <c r="C354" s="48">
        <f>SUM(C355,C360,C367,C373,C379,C383,C387,C391,C397,C404)</f>
        <v>15892</v>
      </c>
      <c r="D354" s="48">
        <f>SUM(D355,D360,D367,D373,D379,D383,D387,D391,D397,D404)</f>
        <v>15711</v>
      </c>
      <c r="E354" s="48">
        <f>SUM(E355,E360,E367,E373,E379,E383,E387,E391,E397,E404)</f>
        <v>18935</v>
      </c>
      <c r="F354" s="48">
        <f t="shared" si="10"/>
        <v>119.1</v>
      </c>
      <c r="G354" s="48">
        <f t="shared" si="11"/>
        <v>120.5</v>
      </c>
    </row>
    <row r="355" spans="1:7">
      <c r="A355" s="162" t="s">
        <v>643</v>
      </c>
      <c r="B355" s="169" t="s">
        <v>644</v>
      </c>
      <c r="C355" s="164">
        <f>SUM(C356:C359)</f>
        <v>1999</v>
      </c>
      <c r="D355" s="164">
        <f>SUM(D356:D359)</f>
        <v>769</v>
      </c>
      <c r="E355" s="164">
        <f>SUM(E356:E359)</f>
        <v>924</v>
      </c>
      <c r="F355" s="48">
        <f t="shared" si="10"/>
        <v>46.2</v>
      </c>
      <c r="G355" s="48">
        <f t="shared" si="11"/>
        <v>120.2</v>
      </c>
    </row>
    <row r="356" spans="1:7">
      <c r="A356" s="105" t="s">
        <v>645</v>
      </c>
      <c r="B356" s="165" t="s">
        <v>89</v>
      </c>
      <c r="C356" s="50">
        <v>707</v>
      </c>
      <c r="D356" s="50">
        <v>712</v>
      </c>
      <c r="E356" s="50">
        <v>748</v>
      </c>
      <c r="F356" s="48">
        <f t="shared" si="10"/>
        <v>105.8</v>
      </c>
      <c r="G356" s="48">
        <f t="shared" si="11"/>
        <v>105.1</v>
      </c>
    </row>
    <row r="357" spans="1:7">
      <c r="A357" s="105" t="s">
        <v>646</v>
      </c>
      <c r="B357" s="165" t="s">
        <v>91</v>
      </c>
      <c r="C357" s="50"/>
      <c r="D357" s="50"/>
      <c r="E357" s="50"/>
      <c r="F357" s="48" t="str">
        <f t="shared" si="10"/>
        <v/>
      </c>
      <c r="G357" s="48" t="str">
        <f t="shared" si="11"/>
        <v/>
      </c>
    </row>
    <row r="358" spans="1:7">
      <c r="A358" s="105" t="s">
        <v>647</v>
      </c>
      <c r="B358" s="165" t="s">
        <v>93</v>
      </c>
      <c r="C358" s="50"/>
      <c r="D358" s="50"/>
      <c r="E358" s="50"/>
      <c r="F358" s="48" t="str">
        <f t="shared" si="10"/>
        <v/>
      </c>
      <c r="G358" s="48" t="str">
        <f t="shared" si="11"/>
        <v/>
      </c>
    </row>
    <row r="359" spans="1:7">
      <c r="A359" s="105" t="s">
        <v>648</v>
      </c>
      <c r="B359" s="171" t="s">
        <v>649</v>
      </c>
      <c r="C359" s="50">
        <v>1292</v>
      </c>
      <c r="D359" s="50">
        <v>57</v>
      </c>
      <c r="E359" s="50">
        <v>176</v>
      </c>
      <c r="F359" s="48">
        <f t="shared" si="10"/>
        <v>13.6</v>
      </c>
      <c r="G359" s="48">
        <f t="shared" si="11"/>
        <v>308.8</v>
      </c>
    </row>
    <row r="360" spans="1:7">
      <c r="A360" s="162" t="s">
        <v>650</v>
      </c>
      <c r="B360" s="163" t="s">
        <v>651</v>
      </c>
      <c r="C360" s="164">
        <f>SUM(C361:C366)</f>
        <v>13776</v>
      </c>
      <c r="D360" s="164">
        <f>SUM(D361:D366)</f>
        <v>14926</v>
      </c>
      <c r="E360" s="164">
        <f>SUM(E361:E366)</f>
        <v>17961</v>
      </c>
      <c r="F360" s="48">
        <f t="shared" si="10"/>
        <v>130.4</v>
      </c>
      <c r="G360" s="48">
        <f t="shared" si="11"/>
        <v>120.3</v>
      </c>
    </row>
    <row r="361" spans="1:7">
      <c r="A361" s="105" t="s">
        <v>652</v>
      </c>
      <c r="B361" s="165" t="s">
        <v>653</v>
      </c>
      <c r="C361" s="50">
        <v>721</v>
      </c>
      <c r="D361" s="50">
        <v>1490</v>
      </c>
      <c r="E361" s="50">
        <v>1695</v>
      </c>
      <c r="F361" s="48">
        <f t="shared" si="10"/>
        <v>235.1</v>
      </c>
      <c r="G361" s="48">
        <f t="shared" si="11"/>
        <v>113.8</v>
      </c>
    </row>
    <row r="362" spans="1:7">
      <c r="A362" s="105" t="s">
        <v>654</v>
      </c>
      <c r="B362" s="165" t="s">
        <v>655</v>
      </c>
      <c r="C362" s="50">
        <v>9883</v>
      </c>
      <c r="D362" s="50">
        <v>8474</v>
      </c>
      <c r="E362" s="50">
        <v>11042</v>
      </c>
      <c r="F362" s="48">
        <f t="shared" si="10"/>
        <v>111.7</v>
      </c>
      <c r="G362" s="48">
        <f t="shared" si="11"/>
        <v>130.3</v>
      </c>
    </row>
    <row r="363" spans="1:7">
      <c r="A363" s="105" t="s">
        <v>656</v>
      </c>
      <c r="B363" s="166" t="s">
        <v>657</v>
      </c>
      <c r="C363" s="50">
        <v>3172</v>
      </c>
      <c r="D363" s="50">
        <v>3477</v>
      </c>
      <c r="E363" s="50">
        <v>4831</v>
      </c>
      <c r="F363" s="48">
        <f t="shared" si="10"/>
        <v>152.3</v>
      </c>
      <c r="G363" s="48">
        <f t="shared" si="11"/>
        <v>138.9</v>
      </c>
    </row>
    <row r="364" spans="1:7">
      <c r="A364" s="105" t="s">
        <v>658</v>
      </c>
      <c r="B364" s="166" t="s">
        <v>659</v>
      </c>
      <c r="C364" s="50"/>
      <c r="D364" s="50"/>
      <c r="E364" s="50"/>
      <c r="F364" s="48" t="str">
        <f t="shared" si="10"/>
        <v/>
      </c>
      <c r="G364" s="48" t="str">
        <f t="shared" si="11"/>
        <v/>
      </c>
    </row>
    <row r="365" spans="1:7">
      <c r="A365" s="105" t="s">
        <v>660</v>
      </c>
      <c r="B365" s="166" t="s">
        <v>661</v>
      </c>
      <c r="C365" s="50"/>
      <c r="D365" s="50"/>
      <c r="E365" s="50"/>
      <c r="F365" s="48" t="str">
        <f t="shared" si="10"/>
        <v/>
      </c>
      <c r="G365" s="48" t="str">
        <f t="shared" si="11"/>
        <v/>
      </c>
    </row>
    <row r="366" spans="1:7">
      <c r="A366" s="105" t="s">
        <v>662</v>
      </c>
      <c r="B366" s="165" t="s">
        <v>663</v>
      </c>
      <c r="C366" s="50"/>
      <c r="D366" s="50">
        <v>1485</v>
      </c>
      <c r="E366" s="50">
        <v>393</v>
      </c>
      <c r="F366" s="48" t="str">
        <f t="shared" si="10"/>
        <v/>
      </c>
      <c r="G366" s="48">
        <f t="shared" si="11"/>
        <v>26.5</v>
      </c>
    </row>
    <row r="367" spans="1:7">
      <c r="A367" s="162" t="s">
        <v>664</v>
      </c>
      <c r="B367" s="163" t="s">
        <v>665</v>
      </c>
      <c r="C367" s="164">
        <f>SUM(C368:C372)</f>
        <v>0</v>
      </c>
      <c r="D367" s="164">
        <f>SUM(D368:D372)</f>
        <v>0</v>
      </c>
      <c r="E367" s="164">
        <f>SUM(E368:E372)</f>
        <v>0</v>
      </c>
      <c r="F367" s="48" t="str">
        <f t="shared" si="10"/>
        <v/>
      </c>
      <c r="G367" s="48" t="str">
        <f t="shared" si="11"/>
        <v/>
      </c>
    </row>
    <row r="368" spans="1:7">
      <c r="A368" s="105" t="s">
        <v>666</v>
      </c>
      <c r="B368" s="165" t="s">
        <v>667</v>
      </c>
      <c r="C368" s="50"/>
      <c r="D368" s="50"/>
      <c r="E368" s="50"/>
      <c r="F368" s="48" t="str">
        <f t="shared" si="10"/>
        <v/>
      </c>
      <c r="G368" s="48" t="str">
        <f t="shared" si="11"/>
        <v/>
      </c>
    </row>
    <row r="369" spans="1:7">
      <c r="A369" s="105" t="s">
        <v>668</v>
      </c>
      <c r="B369" s="165" t="s">
        <v>669</v>
      </c>
      <c r="C369" s="50"/>
      <c r="D369" s="50"/>
      <c r="E369" s="50"/>
      <c r="F369" s="48" t="str">
        <f t="shared" si="10"/>
        <v/>
      </c>
      <c r="G369" s="48" t="str">
        <f t="shared" si="11"/>
        <v/>
      </c>
    </row>
    <row r="370" spans="1:7">
      <c r="A370" s="105" t="s">
        <v>670</v>
      </c>
      <c r="B370" s="165" t="s">
        <v>671</v>
      </c>
      <c r="C370" s="50"/>
      <c r="D370" s="50"/>
      <c r="E370" s="50"/>
      <c r="F370" s="48" t="str">
        <f t="shared" si="10"/>
        <v/>
      </c>
      <c r="G370" s="48" t="str">
        <f t="shared" si="11"/>
        <v/>
      </c>
    </row>
    <row r="371" spans="1:7">
      <c r="A371" s="105" t="s">
        <v>672</v>
      </c>
      <c r="B371" s="166" t="s">
        <v>673</v>
      </c>
      <c r="C371" s="50"/>
      <c r="D371" s="50"/>
      <c r="E371" s="50"/>
      <c r="F371" s="48" t="str">
        <f t="shared" si="10"/>
        <v/>
      </c>
      <c r="G371" s="48" t="str">
        <f t="shared" si="11"/>
        <v/>
      </c>
    </row>
    <row r="372" spans="1:7">
      <c r="A372" s="105" t="s">
        <v>674</v>
      </c>
      <c r="B372" s="166" t="s">
        <v>675</v>
      </c>
      <c r="C372" s="50"/>
      <c r="D372" s="50"/>
      <c r="E372" s="50"/>
      <c r="F372" s="48" t="str">
        <f t="shared" si="10"/>
        <v/>
      </c>
      <c r="G372" s="48" t="str">
        <f t="shared" si="11"/>
        <v/>
      </c>
    </row>
    <row r="373" spans="1:7">
      <c r="A373" s="162" t="s">
        <v>676</v>
      </c>
      <c r="B373" s="173" t="s">
        <v>677</v>
      </c>
      <c r="C373" s="164">
        <f>SUM(C374:C378)</f>
        <v>0</v>
      </c>
      <c r="D373" s="164">
        <f>SUM(D374:D378)</f>
        <v>0</v>
      </c>
      <c r="E373" s="164">
        <f>SUM(E374:E378)</f>
        <v>0</v>
      </c>
      <c r="F373" s="48" t="str">
        <f t="shared" si="10"/>
        <v/>
      </c>
      <c r="G373" s="48" t="str">
        <f t="shared" si="11"/>
        <v/>
      </c>
    </row>
    <row r="374" spans="1:7">
      <c r="A374" s="105" t="s">
        <v>678</v>
      </c>
      <c r="B374" s="165" t="s">
        <v>679</v>
      </c>
      <c r="C374" s="50"/>
      <c r="D374" s="50"/>
      <c r="E374" s="50"/>
      <c r="F374" s="48" t="str">
        <f t="shared" si="10"/>
        <v/>
      </c>
      <c r="G374" s="48" t="str">
        <f t="shared" si="11"/>
        <v/>
      </c>
    </row>
    <row r="375" spans="1:7">
      <c r="A375" s="105" t="s">
        <v>680</v>
      </c>
      <c r="B375" s="165" t="s">
        <v>681</v>
      </c>
      <c r="C375" s="50"/>
      <c r="D375" s="50"/>
      <c r="E375" s="50"/>
      <c r="F375" s="48" t="str">
        <f t="shared" si="10"/>
        <v/>
      </c>
      <c r="G375" s="48" t="str">
        <f t="shared" si="11"/>
        <v/>
      </c>
    </row>
    <row r="376" spans="1:7">
      <c r="A376" s="105" t="s">
        <v>682</v>
      </c>
      <c r="B376" s="165" t="s">
        <v>683</v>
      </c>
      <c r="C376" s="50"/>
      <c r="D376" s="50"/>
      <c r="E376" s="50"/>
      <c r="F376" s="48" t="str">
        <f t="shared" si="10"/>
        <v/>
      </c>
      <c r="G376" s="48" t="str">
        <f t="shared" si="11"/>
        <v/>
      </c>
    </row>
    <row r="377" spans="1:7">
      <c r="A377" s="105" t="s">
        <v>684</v>
      </c>
      <c r="B377" s="166" t="s">
        <v>685</v>
      </c>
      <c r="C377" s="50"/>
      <c r="D377" s="50"/>
      <c r="E377" s="50"/>
      <c r="F377" s="48" t="str">
        <f t="shared" si="10"/>
        <v/>
      </c>
      <c r="G377" s="48" t="str">
        <f t="shared" si="11"/>
        <v/>
      </c>
    </row>
    <row r="378" spans="1:7">
      <c r="A378" s="105" t="s">
        <v>686</v>
      </c>
      <c r="B378" s="166" t="s">
        <v>687</v>
      </c>
      <c r="C378" s="50"/>
      <c r="D378" s="50"/>
      <c r="E378" s="50"/>
      <c r="F378" s="48" t="str">
        <f t="shared" si="10"/>
        <v/>
      </c>
      <c r="G378" s="48" t="str">
        <f t="shared" si="11"/>
        <v/>
      </c>
    </row>
    <row r="379" spans="1:7">
      <c r="A379" s="162" t="s">
        <v>688</v>
      </c>
      <c r="B379" s="169" t="s">
        <v>689</v>
      </c>
      <c r="C379" s="164">
        <f>SUM(C380:C382)</f>
        <v>0</v>
      </c>
      <c r="D379" s="164">
        <f>SUM(D380:D382)</f>
        <v>0</v>
      </c>
      <c r="E379" s="164">
        <f>SUM(E380:E382)</f>
        <v>0</v>
      </c>
      <c r="F379" s="48" t="str">
        <f t="shared" si="10"/>
        <v/>
      </c>
      <c r="G379" s="48" t="str">
        <f t="shared" si="11"/>
        <v/>
      </c>
    </row>
    <row r="380" spans="1:7">
      <c r="A380" s="105" t="s">
        <v>690</v>
      </c>
      <c r="B380" s="165" t="s">
        <v>691</v>
      </c>
      <c r="C380" s="50"/>
      <c r="D380" s="50"/>
      <c r="E380" s="50"/>
      <c r="F380" s="48" t="str">
        <f t="shared" si="10"/>
        <v/>
      </c>
      <c r="G380" s="48" t="str">
        <f t="shared" si="11"/>
        <v/>
      </c>
    </row>
    <row r="381" spans="1:7">
      <c r="A381" s="105" t="s">
        <v>692</v>
      </c>
      <c r="B381" s="165" t="s">
        <v>693</v>
      </c>
      <c r="C381" s="50"/>
      <c r="D381" s="50"/>
      <c r="E381" s="50"/>
      <c r="F381" s="48" t="str">
        <f t="shared" si="10"/>
        <v/>
      </c>
      <c r="G381" s="48" t="str">
        <f t="shared" si="11"/>
        <v/>
      </c>
    </row>
    <row r="382" spans="1:7">
      <c r="A382" s="105" t="s">
        <v>694</v>
      </c>
      <c r="B382" s="165" t="s">
        <v>695</v>
      </c>
      <c r="C382" s="50"/>
      <c r="D382" s="50"/>
      <c r="E382" s="50"/>
      <c r="F382" s="48" t="str">
        <f t="shared" si="10"/>
        <v/>
      </c>
      <c r="G382" s="48" t="str">
        <f t="shared" si="11"/>
        <v/>
      </c>
    </row>
    <row r="383" spans="1:7">
      <c r="A383" s="162" t="s">
        <v>696</v>
      </c>
      <c r="B383" s="169" t="s">
        <v>697</v>
      </c>
      <c r="C383" s="164">
        <f>SUM(C384:C386)</f>
        <v>0</v>
      </c>
      <c r="D383" s="164">
        <f>SUM(D384:D386)</f>
        <v>0</v>
      </c>
      <c r="E383" s="164">
        <f>SUM(E384:E386)</f>
        <v>0</v>
      </c>
      <c r="F383" s="48" t="str">
        <f t="shared" si="10"/>
        <v/>
      </c>
      <c r="G383" s="48" t="str">
        <f t="shared" si="11"/>
        <v/>
      </c>
    </row>
    <row r="384" spans="1:7">
      <c r="A384" s="105" t="s">
        <v>698</v>
      </c>
      <c r="B384" s="166" t="s">
        <v>699</v>
      </c>
      <c r="C384" s="50"/>
      <c r="D384" s="50"/>
      <c r="E384" s="50"/>
      <c r="F384" s="48" t="str">
        <f t="shared" si="10"/>
        <v/>
      </c>
      <c r="G384" s="48" t="str">
        <f t="shared" si="11"/>
        <v/>
      </c>
    </row>
    <row r="385" spans="1:7">
      <c r="A385" s="105" t="s">
        <v>700</v>
      </c>
      <c r="B385" s="166" t="s">
        <v>701</v>
      </c>
      <c r="C385" s="50"/>
      <c r="D385" s="50"/>
      <c r="E385" s="50"/>
      <c r="F385" s="48" t="str">
        <f t="shared" si="10"/>
        <v/>
      </c>
      <c r="G385" s="48" t="str">
        <f t="shared" si="11"/>
        <v/>
      </c>
    </row>
    <row r="386" spans="1:7">
      <c r="A386" s="105" t="s">
        <v>702</v>
      </c>
      <c r="B386" s="167" t="s">
        <v>703</v>
      </c>
      <c r="C386" s="50"/>
      <c r="D386" s="50"/>
      <c r="E386" s="50"/>
      <c r="F386" s="48" t="str">
        <f t="shared" si="10"/>
        <v/>
      </c>
      <c r="G386" s="48" t="str">
        <f t="shared" si="11"/>
        <v/>
      </c>
    </row>
    <row r="387" spans="1:7">
      <c r="A387" s="162" t="s">
        <v>704</v>
      </c>
      <c r="B387" s="163" t="s">
        <v>705</v>
      </c>
      <c r="C387" s="164">
        <f>SUM(C388:C390)</f>
        <v>0</v>
      </c>
      <c r="D387" s="164">
        <f>SUM(D388:D390)</f>
        <v>0</v>
      </c>
      <c r="E387" s="164">
        <f>SUM(E388:E390)</f>
        <v>0</v>
      </c>
      <c r="F387" s="48" t="str">
        <f t="shared" si="10"/>
        <v/>
      </c>
      <c r="G387" s="48" t="str">
        <f t="shared" si="11"/>
        <v/>
      </c>
    </row>
    <row r="388" spans="1:7">
      <c r="A388" s="105" t="s">
        <v>706</v>
      </c>
      <c r="B388" s="165" t="s">
        <v>707</v>
      </c>
      <c r="C388" s="50"/>
      <c r="D388" s="50"/>
      <c r="E388" s="50"/>
      <c r="F388" s="48" t="str">
        <f t="shared" si="10"/>
        <v/>
      </c>
      <c r="G388" s="48" t="str">
        <f t="shared" si="11"/>
        <v/>
      </c>
    </row>
    <row r="389" spans="1:7">
      <c r="A389" s="105" t="s">
        <v>708</v>
      </c>
      <c r="B389" s="165" t="s">
        <v>709</v>
      </c>
      <c r="C389" s="50"/>
      <c r="D389" s="50"/>
      <c r="E389" s="50"/>
      <c r="F389" s="48" t="str">
        <f t="shared" si="10"/>
        <v/>
      </c>
      <c r="G389" s="48" t="str">
        <f t="shared" si="11"/>
        <v/>
      </c>
    </row>
    <row r="390" spans="1:7">
      <c r="A390" s="105" t="s">
        <v>710</v>
      </c>
      <c r="B390" s="166" t="s">
        <v>711</v>
      </c>
      <c r="C390" s="50"/>
      <c r="D390" s="50"/>
      <c r="E390" s="50"/>
      <c r="F390" s="48" t="str">
        <f t="shared" si="10"/>
        <v/>
      </c>
      <c r="G390" s="48" t="str">
        <f t="shared" si="11"/>
        <v/>
      </c>
    </row>
    <row r="391" spans="1:7">
      <c r="A391" s="162" t="s">
        <v>712</v>
      </c>
      <c r="B391" s="169" t="s">
        <v>713</v>
      </c>
      <c r="C391" s="164">
        <f>SUM(C392:C396)</f>
        <v>50</v>
      </c>
      <c r="D391" s="164">
        <f>SUM(D392:D396)</f>
        <v>16</v>
      </c>
      <c r="E391" s="164">
        <f>SUM(E392:E396)</f>
        <v>50</v>
      </c>
      <c r="F391" s="48">
        <f t="shared" ref="F391:F454" si="12">IF(C391=0,"",ROUND(E391/C391*100,1))</f>
        <v>100</v>
      </c>
      <c r="G391" s="48">
        <f t="shared" ref="G391:G454" si="13">IF(D391=0,"",ROUND(E391/D391*100,1))</f>
        <v>312.5</v>
      </c>
    </row>
    <row r="392" spans="1:7">
      <c r="A392" s="105" t="s">
        <v>714</v>
      </c>
      <c r="B392" s="166" t="s">
        <v>715</v>
      </c>
      <c r="C392" s="50">
        <v>50</v>
      </c>
      <c r="D392" s="50">
        <v>16</v>
      </c>
      <c r="E392" s="50">
        <v>50</v>
      </c>
      <c r="F392" s="48">
        <f t="shared" si="12"/>
        <v>100</v>
      </c>
      <c r="G392" s="48">
        <f t="shared" si="13"/>
        <v>312.5</v>
      </c>
    </row>
    <row r="393" spans="1:7">
      <c r="A393" s="105" t="s">
        <v>716</v>
      </c>
      <c r="B393" s="165" t="s">
        <v>717</v>
      </c>
      <c r="C393" s="50"/>
      <c r="D393" s="50"/>
      <c r="E393" s="50"/>
      <c r="F393" s="48" t="str">
        <f t="shared" si="12"/>
        <v/>
      </c>
      <c r="G393" s="48" t="str">
        <f t="shared" si="13"/>
        <v/>
      </c>
    </row>
    <row r="394" spans="1:7">
      <c r="A394" s="105" t="s">
        <v>718</v>
      </c>
      <c r="B394" s="165" t="s">
        <v>719</v>
      </c>
      <c r="C394" s="50"/>
      <c r="D394" s="50"/>
      <c r="E394" s="50"/>
      <c r="F394" s="48" t="str">
        <f t="shared" si="12"/>
        <v/>
      </c>
      <c r="G394" s="48" t="str">
        <f t="shared" si="13"/>
        <v/>
      </c>
    </row>
    <row r="395" spans="1:7">
      <c r="A395" s="105" t="s">
        <v>720</v>
      </c>
      <c r="B395" s="165" t="s">
        <v>721</v>
      </c>
      <c r="C395" s="50"/>
      <c r="D395" s="50"/>
      <c r="E395" s="50"/>
      <c r="F395" s="48" t="str">
        <f t="shared" si="12"/>
        <v/>
      </c>
      <c r="G395" s="48" t="str">
        <f t="shared" si="13"/>
        <v/>
      </c>
    </row>
    <row r="396" spans="1:7">
      <c r="A396" s="105" t="s">
        <v>722</v>
      </c>
      <c r="B396" s="165" t="s">
        <v>723</v>
      </c>
      <c r="C396" s="50"/>
      <c r="D396" s="50"/>
      <c r="E396" s="50"/>
      <c r="F396" s="48" t="str">
        <f t="shared" si="12"/>
        <v/>
      </c>
      <c r="G396" s="48" t="str">
        <f t="shared" si="13"/>
        <v/>
      </c>
    </row>
    <row r="397" spans="1:7">
      <c r="A397" s="162" t="s">
        <v>724</v>
      </c>
      <c r="B397" s="163" t="s">
        <v>725</v>
      </c>
      <c r="C397" s="164">
        <f>SUM(C398:C403)</f>
        <v>67</v>
      </c>
      <c r="D397" s="164">
        <f>SUM(D398:D403)</f>
        <v>0</v>
      </c>
      <c r="E397" s="164">
        <f>SUM(E398:E403)</f>
        <v>0</v>
      </c>
      <c r="F397" s="48">
        <f t="shared" si="12"/>
        <v>0</v>
      </c>
      <c r="G397" s="48" t="str">
        <f t="shared" si="13"/>
        <v/>
      </c>
    </row>
    <row r="398" spans="1:7">
      <c r="A398" s="105" t="s">
        <v>726</v>
      </c>
      <c r="B398" s="166" t="s">
        <v>727</v>
      </c>
      <c r="C398" s="50"/>
      <c r="D398" s="50"/>
      <c r="E398" s="50"/>
      <c r="F398" s="48" t="str">
        <f t="shared" si="12"/>
        <v/>
      </c>
      <c r="G398" s="48" t="str">
        <f t="shared" si="13"/>
        <v/>
      </c>
    </row>
    <row r="399" spans="1:7">
      <c r="A399" s="105" t="s">
        <v>728</v>
      </c>
      <c r="B399" s="166" t="s">
        <v>729</v>
      </c>
      <c r="C399" s="50"/>
      <c r="D399" s="50"/>
      <c r="E399" s="50"/>
      <c r="F399" s="48" t="str">
        <f t="shared" si="12"/>
        <v/>
      </c>
      <c r="G399" s="48" t="str">
        <f t="shared" si="13"/>
        <v/>
      </c>
    </row>
    <row r="400" spans="1:7">
      <c r="A400" s="105" t="s">
        <v>730</v>
      </c>
      <c r="B400" s="166" t="s">
        <v>731</v>
      </c>
      <c r="C400" s="50">
        <v>67</v>
      </c>
      <c r="D400" s="50"/>
      <c r="E400" s="50"/>
      <c r="F400" s="48">
        <f t="shared" si="12"/>
        <v>0</v>
      </c>
      <c r="G400" s="48" t="str">
        <f t="shared" si="13"/>
        <v/>
      </c>
    </row>
    <row r="401" spans="1:7">
      <c r="A401" s="105" t="s">
        <v>732</v>
      </c>
      <c r="B401" s="167" t="s">
        <v>733</v>
      </c>
      <c r="C401" s="50"/>
      <c r="D401" s="50"/>
      <c r="E401" s="50"/>
      <c r="F401" s="48" t="str">
        <f t="shared" si="12"/>
        <v/>
      </c>
      <c r="G401" s="48" t="str">
        <f t="shared" si="13"/>
        <v/>
      </c>
    </row>
    <row r="402" spans="1:7">
      <c r="A402" s="105" t="s">
        <v>734</v>
      </c>
      <c r="B402" s="165" t="s">
        <v>735</v>
      </c>
      <c r="C402" s="50"/>
      <c r="D402" s="50"/>
      <c r="E402" s="50"/>
      <c r="F402" s="48" t="str">
        <f t="shared" si="12"/>
        <v/>
      </c>
      <c r="G402" s="48" t="str">
        <f t="shared" si="13"/>
        <v/>
      </c>
    </row>
    <row r="403" spans="1:7">
      <c r="A403" s="105" t="s">
        <v>736</v>
      </c>
      <c r="B403" s="165" t="s">
        <v>737</v>
      </c>
      <c r="C403" s="50"/>
      <c r="D403" s="50"/>
      <c r="E403" s="50"/>
      <c r="F403" s="48" t="str">
        <f t="shared" si="12"/>
        <v/>
      </c>
      <c r="G403" s="48" t="str">
        <f t="shared" si="13"/>
        <v/>
      </c>
    </row>
    <row r="404" spans="1:7">
      <c r="A404" s="162" t="s">
        <v>738</v>
      </c>
      <c r="B404" s="163" t="s">
        <v>739</v>
      </c>
      <c r="C404" s="164">
        <f>SUM(C405)</f>
        <v>0</v>
      </c>
      <c r="D404" s="164">
        <f>SUM(D405)</f>
        <v>0</v>
      </c>
      <c r="E404" s="164">
        <f>SUM(E405)</f>
        <v>0</v>
      </c>
      <c r="F404" s="48" t="str">
        <f t="shared" si="12"/>
        <v/>
      </c>
      <c r="G404" s="48" t="str">
        <f t="shared" si="13"/>
        <v/>
      </c>
    </row>
    <row r="405" spans="1:7">
      <c r="A405" s="105" t="s">
        <v>740</v>
      </c>
      <c r="B405" s="165" t="s">
        <v>741</v>
      </c>
      <c r="C405" s="50"/>
      <c r="D405" s="50"/>
      <c r="E405" s="50"/>
      <c r="F405" s="48" t="str">
        <f t="shared" si="12"/>
        <v/>
      </c>
      <c r="G405" s="48" t="str">
        <f t="shared" si="13"/>
        <v/>
      </c>
    </row>
    <row r="406" spans="1:7">
      <c r="A406" s="160" t="s">
        <v>742</v>
      </c>
      <c r="B406" s="161" t="s">
        <v>743</v>
      </c>
      <c r="C406" s="48">
        <f>SUM(C407,C412,C421,C427,C432,C437,C442,C449,C453,C457)</f>
        <v>1010</v>
      </c>
      <c r="D406" s="48">
        <f>SUM(D407,D412,D421,D427,D432,D437,D442,D449,D453,D457)</f>
        <v>1218</v>
      </c>
      <c r="E406" s="48">
        <f>SUM(E407,E412,E421,E427,E432,E437,E442,E449,E453,E457)</f>
        <v>321</v>
      </c>
      <c r="F406" s="48">
        <f t="shared" si="12"/>
        <v>31.8</v>
      </c>
      <c r="G406" s="48">
        <f t="shared" si="13"/>
        <v>26.4</v>
      </c>
    </row>
    <row r="407" spans="1:7">
      <c r="A407" s="162" t="s">
        <v>744</v>
      </c>
      <c r="B407" s="169" t="s">
        <v>745</v>
      </c>
      <c r="C407" s="164">
        <f>SUM(C408:C411)</f>
        <v>0</v>
      </c>
      <c r="D407" s="164">
        <f>SUM(D408:D411)</f>
        <v>0</v>
      </c>
      <c r="E407" s="164">
        <f>SUM(E408:E411)</f>
        <v>0</v>
      </c>
      <c r="F407" s="48" t="str">
        <f t="shared" si="12"/>
        <v/>
      </c>
      <c r="G407" s="48" t="str">
        <f t="shared" si="13"/>
        <v/>
      </c>
    </row>
    <row r="408" spans="1:7">
      <c r="A408" s="105" t="s">
        <v>746</v>
      </c>
      <c r="B408" s="165" t="s">
        <v>89</v>
      </c>
      <c r="C408" s="50"/>
      <c r="D408" s="50"/>
      <c r="E408" s="50"/>
      <c r="F408" s="48" t="str">
        <f t="shared" si="12"/>
        <v/>
      </c>
      <c r="G408" s="48" t="str">
        <f t="shared" si="13"/>
        <v/>
      </c>
    </row>
    <row r="409" spans="1:7">
      <c r="A409" s="105" t="s">
        <v>747</v>
      </c>
      <c r="B409" s="165" t="s">
        <v>91</v>
      </c>
      <c r="C409" s="50"/>
      <c r="D409" s="50"/>
      <c r="E409" s="50"/>
      <c r="F409" s="48" t="str">
        <f t="shared" si="12"/>
        <v/>
      </c>
      <c r="G409" s="48" t="str">
        <f t="shared" si="13"/>
        <v/>
      </c>
    </row>
    <row r="410" spans="1:7">
      <c r="A410" s="105" t="s">
        <v>748</v>
      </c>
      <c r="B410" s="165" t="s">
        <v>93</v>
      </c>
      <c r="C410" s="50"/>
      <c r="D410" s="50"/>
      <c r="E410" s="50"/>
      <c r="F410" s="48" t="str">
        <f t="shared" si="12"/>
        <v/>
      </c>
      <c r="G410" s="48" t="str">
        <f t="shared" si="13"/>
        <v/>
      </c>
    </row>
    <row r="411" spans="1:7">
      <c r="A411" s="105" t="s">
        <v>749</v>
      </c>
      <c r="B411" s="166" t="s">
        <v>750</v>
      </c>
      <c r="C411" s="50"/>
      <c r="D411" s="50"/>
      <c r="E411" s="50"/>
      <c r="F411" s="48" t="str">
        <f t="shared" si="12"/>
        <v/>
      </c>
      <c r="G411" s="48" t="str">
        <f t="shared" si="13"/>
        <v/>
      </c>
    </row>
    <row r="412" spans="1:7">
      <c r="A412" s="162" t="s">
        <v>751</v>
      </c>
      <c r="B412" s="163" t="s">
        <v>752</v>
      </c>
      <c r="C412" s="164">
        <f>SUM(C413:C420)</f>
        <v>0</v>
      </c>
      <c r="D412" s="164">
        <f>SUM(D413:D420)</f>
        <v>0</v>
      </c>
      <c r="E412" s="164">
        <f>SUM(E413:E420)</f>
        <v>0</v>
      </c>
      <c r="F412" s="48" t="str">
        <f t="shared" si="12"/>
        <v/>
      </c>
      <c r="G412" s="48" t="str">
        <f t="shared" si="13"/>
        <v/>
      </c>
    </row>
    <row r="413" spans="1:7">
      <c r="A413" s="105" t="s">
        <v>753</v>
      </c>
      <c r="B413" s="165" t="s">
        <v>754</v>
      </c>
      <c r="C413" s="50"/>
      <c r="D413" s="50"/>
      <c r="E413" s="50"/>
      <c r="F413" s="48" t="str">
        <f t="shared" si="12"/>
        <v/>
      </c>
      <c r="G413" s="48" t="str">
        <f t="shared" si="13"/>
        <v/>
      </c>
    </row>
    <row r="414" spans="1:7">
      <c r="A414" s="105" t="s">
        <v>755</v>
      </c>
      <c r="B414" s="167" t="s">
        <v>756</v>
      </c>
      <c r="C414" s="50"/>
      <c r="D414" s="50"/>
      <c r="E414" s="50"/>
      <c r="F414" s="48" t="str">
        <f t="shared" si="12"/>
        <v/>
      </c>
      <c r="G414" s="48" t="str">
        <f t="shared" si="13"/>
        <v/>
      </c>
    </row>
    <row r="415" spans="1:7">
      <c r="A415" s="105" t="s">
        <v>757</v>
      </c>
      <c r="B415" s="165" t="s">
        <v>758</v>
      </c>
      <c r="C415" s="50"/>
      <c r="D415" s="50"/>
      <c r="E415" s="50"/>
      <c r="F415" s="48" t="str">
        <f t="shared" si="12"/>
        <v/>
      </c>
      <c r="G415" s="48" t="str">
        <f t="shared" si="13"/>
        <v/>
      </c>
    </row>
    <row r="416" spans="1:7">
      <c r="A416" s="105" t="s">
        <v>759</v>
      </c>
      <c r="B416" s="165" t="s">
        <v>760</v>
      </c>
      <c r="C416" s="50"/>
      <c r="D416" s="50"/>
      <c r="E416" s="50"/>
      <c r="F416" s="48" t="str">
        <f t="shared" si="12"/>
        <v/>
      </c>
      <c r="G416" s="48" t="str">
        <f t="shared" si="13"/>
        <v/>
      </c>
    </row>
    <row r="417" spans="1:7">
      <c r="A417" s="105" t="s">
        <v>761</v>
      </c>
      <c r="B417" s="165" t="s">
        <v>762</v>
      </c>
      <c r="C417" s="50"/>
      <c r="D417" s="50"/>
      <c r="E417" s="50"/>
      <c r="F417" s="48" t="str">
        <f t="shared" si="12"/>
        <v/>
      </c>
      <c r="G417" s="48" t="str">
        <f t="shared" si="13"/>
        <v/>
      </c>
    </row>
    <row r="418" spans="1:7">
      <c r="A418" s="105" t="s">
        <v>763</v>
      </c>
      <c r="B418" s="166" t="s">
        <v>764</v>
      </c>
      <c r="C418" s="50"/>
      <c r="D418" s="50"/>
      <c r="E418" s="50"/>
      <c r="F418" s="48" t="str">
        <f t="shared" si="12"/>
        <v/>
      </c>
      <c r="G418" s="48" t="str">
        <f t="shared" si="13"/>
        <v/>
      </c>
    </row>
    <row r="419" spans="1:7">
      <c r="A419" s="105" t="s">
        <v>765</v>
      </c>
      <c r="B419" s="166" t="s">
        <v>766</v>
      </c>
      <c r="C419" s="50"/>
      <c r="D419" s="50"/>
      <c r="E419" s="50"/>
      <c r="F419" s="48" t="str">
        <f t="shared" si="12"/>
        <v/>
      </c>
      <c r="G419" s="48" t="str">
        <f t="shared" si="13"/>
        <v/>
      </c>
    </row>
    <row r="420" spans="1:7">
      <c r="A420" s="105" t="s">
        <v>767</v>
      </c>
      <c r="B420" s="166" t="s">
        <v>768</v>
      </c>
      <c r="C420" s="50"/>
      <c r="D420" s="50"/>
      <c r="E420" s="50"/>
      <c r="F420" s="48" t="str">
        <f t="shared" si="12"/>
        <v/>
      </c>
      <c r="G420" s="48" t="str">
        <f t="shared" si="13"/>
        <v/>
      </c>
    </row>
    <row r="421" spans="1:7">
      <c r="A421" s="162" t="s">
        <v>769</v>
      </c>
      <c r="B421" s="169" t="s">
        <v>770</v>
      </c>
      <c r="C421" s="164">
        <f>SUM(C422:C426)</f>
        <v>684</v>
      </c>
      <c r="D421" s="164">
        <f>SUM(D422:D426)</f>
        <v>1106</v>
      </c>
      <c r="E421" s="164">
        <f>SUM(E422:E426)</f>
        <v>24</v>
      </c>
      <c r="F421" s="48">
        <f t="shared" si="12"/>
        <v>3.5</v>
      </c>
      <c r="G421" s="48">
        <f t="shared" si="13"/>
        <v>2.2</v>
      </c>
    </row>
    <row r="422" spans="1:7">
      <c r="A422" s="105" t="s">
        <v>771</v>
      </c>
      <c r="B422" s="165" t="s">
        <v>754</v>
      </c>
      <c r="C422" s="50"/>
      <c r="D422" s="50"/>
      <c r="E422" s="50"/>
      <c r="F422" s="48" t="str">
        <f t="shared" si="12"/>
        <v/>
      </c>
      <c r="G422" s="48" t="str">
        <f t="shared" si="13"/>
        <v/>
      </c>
    </row>
    <row r="423" spans="1:7">
      <c r="A423" s="105" t="s">
        <v>772</v>
      </c>
      <c r="B423" s="165" t="s">
        <v>773</v>
      </c>
      <c r="C423" s="50"/>
      <c r="D423" s="50"/>
      <c r="E423" s="50">
        <v>24</v>
      </c>
      <c r="F423" s="48" t="str">
        <f t="shared" si="12"/>
        <v/>
      </c>
      <c r="G423" s="48" t="str">
        <f t="shared" si="13"/>
        <v/>
      </c>
    </row>
    <row r="424" spans="1:7">
      <c r="A424" s="105" t="s">
        <v>774</v>
      </c>
      <c r="B424" s="165" t="s">
        <v>775</v>
      </c>
      <c r="C424" s="50"/>
      <c r="D424" s="50"/>
      <c r="E424" s="50"/>
      <c r="F424" s="48" t="str">
        <f t="shared" si="12"/>
        <v/>
      </c>
      <c r="G424" s="48" t="str">
        <f t="shared" si="13"/>
        <v/>
      </c>
    </row>
    <row r="425" spans="1:7">
      <c r="A425" s="105" t="s">
        <v>776</v>
      </c>
      <c r="B425" s="166" t="s">
        <v>777</v>
      </c>
      <c r="C425" s="50"/>
      <c r="D425" s="50"/>
      <c r="E425" s="50"/>
      <c r="F425" s="48" t="str">
        <f t="shared" si="12"/>
        <v/>
      </c>
      <c r="G425" s="48" t="str">
        <f t="shared" si="13"/>
        <v/>
      </c>
    </row>
    <row r="426" spans="1:7">
      <c r="A426" s="105" t="s">
        <v>778</v>
      </c>
      <c r="B426" s="166" t="s">
        <v>779</v>
      </c>
      <c r="C426" s="50">
        <v>684</v>
      </c>
      <c r="D426" s="50">
        <v>1106</v>
      </c>
      <c r="E426" s="50"/>
      <c r="F426" s="48">
        <f t="shared" si="12"/>
        <v>0</v>
      </c>
      <c r="G426" s="48">
        <f t="shared" si="13"/>
        <v>0</v>
      </c>
    </row>
    <row r="427" spans="1:7">
      <c r="A427" s="162" t="s">
        <v>780</v>
      </c>
      <c r="B427" s="169" t="s">
        <v>781</v>
      </c>
      <c r="C427" s="164">
        <f>SUM(C428:C431)</f>
        <v>300</v>
      </c>
      <c r="D427" s="164">
        <f>SUM(D428:D431)</f>
        <v>0</v>
      </c>
      <c r="E427" s="164">
        <f>SUM(E428:E431)</f>
        <v>127</v>
      </c>
      <c r="F427" s="48">
        <f t="shared" si="12"/>
        <v>42.3</v>
      </c>
      <c r="G427" s="48" t="str">
        <f t="shared" si="13"/>
        <v/>
      </c>
    </row>
    <row r="428" spans="1:7">
      <c r="A428" s="105" t="s">
        <v>782</v>
      </c>
      <c r="B428" s="167" t="s">
        <v>754</v>
      </c>
      <c r="C428" s="50"/>
      <c r="D428" s="50"/>
      <c r="E428" s="50"/>
      <c r="F428" s="48" t="str">
        <f t="shared" si="12"/>
        <v/>
      </c>
      <c r="G428" s="48" t="str">
        <f t="shared" si="13"/>
        <v/>
      </c>
    </row>
    <row r="429" spans="1:7">
      <c r="A429" s="105" t="s">
        <v>783</v>
      </c>
      <c r="B429" s="165" t="s">
        <v>784</v>
      </c>
      <c r="C429" s="50"/>
      <c r="D429" s="50"/>
      <c r="E429" s="50"/>
      <c r="F429" s="48" t="str">
        <f t="shared" si="12"/>
        <v/>
      </c>
      <c r="G429" s="48" t="str">
        <f t="shared" si="13"/>
        <v/>
      </c>
    </row>
    <row r="430" spans="1:7">
      <c r="A430" s="105" t="s">
        <v>785</v>
      </c>
      <c r="B430" s="165" t="s">
        <v>786</v>
      </c>
      <c r="C430" s="50"/>
      <c r="D430" s="50"/>
      <c r="E430" s="50"/>
      <c r="F430" s="48" t="str">
        <f t="shared" si="12"/>
        <v/>
      </c>
      <c r="G430" s="48" t="str">
        <f t="shared" si="13"/>
        <v/>
      </c>
    </row>
    <row r="431" spans="1:7">
      <c r="A431" s="105" t="s">
        <v>787</v>
      </c>
      <c r="B431" s="166" t="s">
        <v>788</v>
      </c>
      <c r="C431" s="50">
        <v>300</v>
      </c>
      <c r="D431" s="50"/>
      <c r="E431" s="50">
        <v>127</v>
      </c>
      <c r="F431" s="48">
        <f t="shared" si="12"/>
        <v>42.3</v>
      </c>
      <c r="G431" s="48" t="str">
        <f t="shared" si="13"/>
        <v/>
      </c>
    </row>
    <row r="432" spans="1:7">
      <c r="A432" s="162" t="s">
        <v>789</v>
      </c>
      <c r="B432" s="169" t="s">
        <v>790</v>
      </c>
      <c r="C432" s="164">
        <f>SUM(C433:C436)</f>
        <v>0</v>
      </c>
      <c r="D432" s="164">
        <f>SUM(D433:D436)</f>
        <v>0</v>
      </c>
      <c r="E432" s="164">
        <f>SUM(E433:E436)</f>
        <v>0</v>
      </c>
      <c r="F432" s="48" t="str">
        <f t="shared" si="12"/>
        <v/>
      </c>
      <c r="G432" s="48" t="str">
        <f t="shared" si="13"/>
        <v/>
      </c>
    </row>
    <row r="433" spans="1:7">
      <c r="A433" s="105" t="s">
        <v>791</v>
      </c>
      <c r="B433" s="166" t="s">
        <v>754</v>
      </c>
      <c r="C433" s="50"/>
      <c r="D433" s="50"/>
      <c r="E433" s="50"/>
      <c r="F433" s="48" t="str">
        <f t="shared" si="12"/>
        <v/>
      </c>
      <c r="G433" s="48" t="str">
        <f t="shared" si="13"/>
        <v/>
      </c>
    </row>
    <row r="434" spans="1:7">
      <c r="A434" s="105" t="s">
        <v>792</v>
      </c>
      <c r="B434" s="165" t="s">
        <v>793</v>
      </c>
      <c r="C434" s="50"/>
      <c r="D434" s="50"/>
      <c r="E434" s="50"/>
      <c r="F434" s="48" t="str">
        <f t="shared" si="12"/>
        <v/>
      </c>
      <c r="G434" s="48" t="str">
        <f t="shared" si="13"/>
        <v/>
      </c>
    </row>
    <row r="435" spans="1:7">
      <c r="A435" s="105" t="s">
        <v>794</v>
      </c>
      <c r="B435" s="165" t="s">
        <v>795</v>
      </c>
      <c r="C435" s="50"/>
      <c r="D435" s="50"/>
      <c r="E435" s="50"/>
      <c r="F435" s="48" t="str">
        <f t="shared" si="12"/>
        <v/>
      </c>
      <c r="G435" s="48" t="str">
        <f t="shared" si="13"/>
        <v/>
      </c>
    </row>
    <row r="436" spans="1:7">
      <c r="A436" s="105" t="s">
        <v>796</v>
      </c>
      <c r="B436" s="165" t="s">
        <v>797</v>
      </c>
      <c r="C436" s="50"/>
      <c r="D436" s="50"/>
      <c r="E436" s="50"/>
      <c r="F436" s="48" t="str">
        <f t="shared" si="12"/>
        <v/>
      </c>
      <c r="G436" s="48" t="str">
        <f t="shared" si="13"/>
        <v/>
      </c>
    </row>
    <row r="437" spans="1:7">
      <c r="A437" s="162" t="s">
        <v>798</v>
      </c>
      <c r="B437" s="169" t="s">
        <v>799</v>
      </c>
      <c r="C437" s="164">
        <f>SUM(C438:C441)</f>
        <v>0</v>
      </c>
      <c r="D437" s="164">
        <f>SUM(D438:D441)</f>
        <v>0</v>
      </c>
      <c r="E437" s="164">
        <f>SUM(E438:E441)</f>
        <v>0</v>
      </c>
      <c r="F437" s="48" t="str">
        <f t="shared" si="12"/>
        <v/>
      </c>
      <c r="G437" s="48" t="str">
        <f t="shared" si="13"/>
        <v/>
      </c>
    </row>
    <row r="438" spans="1:7">
      <c r="A438" s="105" t="s">
        <v>800</v>
      </c>
      <c r="B438" s="166" t="s">
        <v>801</v>
      </c>
      <c r="C438" s="50"/>
      <c r="D438" s="50"/>
      <c r="E438" s="50"/>
      <c r="F438" s="48" t="str">
        <f t="shared" si="12"/>
        <v/>
      </c>
      <c r="G438" s="48" t="str">
        <f t="shared" si="13"/>
        <v/>
      </c>
    </row>
    <row r="439" spans="1:7">
      <c r="A439" s="105" t="s">
        <v>802</v>
      </c>
      <c r="B439" s="166" t="s">
        <v>803</v>
      </c>
      <c r="C439" s="50"/>
      <c r="D439" s="50"/>
      <c r="E439" s="50"/>
      <c r="F439" s="48" t="str">
        <f t="shared" si="12"/>
        <v/>
      </c>
      <c r="G439" s="48" t="str">
        <f t="shared" si="13"/>
        <v/>
      </c>
    </row>
    <row r="440" spans="1:7">
      <c r="A440" s="105" t="s">
        <v>804</v>
      </c>
      <c r="B440" s="166" t="s">
        <v>805</v>
      </c>
      <c r="C440" s="50"/>
      <c r="D440" s="50"/>
      <c r="E440" s="50"/>
      <c r="F440" s="48" t="str">
        <f t="shared" si="12"/>
        <v/>
      </c>
      <c r="G440" s="48" t="str">
        <f t="shared" si="13"/>
        <v/>
      </c>
    </row>
    <row r="441" spans="1:7">
      <c r="A441" s="105" t="s">
        <v>806</v>
      </c>
      <c r="B441" s="166" t="s">
        <v>807</v>
      </c>
      <c r="C441" s="50"/>
      <c r="D441" s="50"/>
      <c r="E441" s="50"/>
      <c r="F441" s="48" t="str">
        <f t="shared" si="12"/>
        <v/>
      </c>
      <c r="G441" s="48" t="str">
        <f t="shared" si="13"/>
        <v/>
      </c>
    </row>
    <row r="442" spans="1:7">
      <c r="A442" s="162" t="s">
        <v>808</v>
      </c>
      <c r="B442" s="163" t="s">
        <v>809</v>
      </c>
      <c r="C442" s="164">
        <f>SUM(C443:C448)</f>
        <v>0</v>
      </c>
      <c r="D442" s="164">
        <f>SUM(D443:D448)</f>
        <v>0</v>
      </c>
      <c r="E442" s="164">
        <f>SUM(E443:E448)</f>
        <v>0</v>
      </c>
      <c r="F442" s="48" t="str">
        <f t="shared" si="12"/>
        <v/>
      </c>
      <c r="G442" s="48" t="str">
        <f t="shared" si="13"/>
        <v/>
      </c>
    </row>
    <row r="443" spans="1:7">
      <c r="A443" s="105" t="s">
        <v>810</v>
      </c>
      <c r="B443" s="165" t="s">
        <v>754</v>
      </c>
      <c r="C443" s="50"/>
      <c r="D443" s="50"/>
      <c r="E443" s="50"/>
      <c r="F443" s="48" t="str">
        <f t="shared" si="12"/>
        <v/>
      </c>
      <c r="G443" s="48" t="str">
        <f t="shared" si="13"/>
        <v/>
      </c>
    </row>
    <row r="444" spans="1:7">
      <c r="A444" s="105" t="s">
        <v>811</v>
      </c>
      <c r="B444" s="166" t="s">
        <v>812</v>
      </c>
      <c r="C444" s="50"/>
      <c r="D444" s="50"/>
      <c r="E444" s="50"/>
      <c r="F444" s="48" t="str">
        <f t="shared" si="12"/>
        <v/>
      </c>
      <c r="G444" s="48" t="str">
        <f t="shared" si="13"/>
        <v/>
      </c>
    </row>
    <row r="445" spans="1:7">
      <c r="A445" s="105" t="s">
        <v>813</v>
      </c>
      <c r="B445" s="166" t="s">
        <v>814</v>
      </c>
      <c r="C445" s="50"/>
      <c r="D445" s="50"/>
      <c r="E445" s="50"/>
      <c r="F445" s="48" t="str">
        <f t="shared" si="12"/>
        <v/>
      </c>
      <c r="G445" s="48" t="str">
        <f t="shared" si="13"/>
        <v/>
      </c>
    </row>
    <row r="446" spans="1:7">
      <c r="A446" s="105" t="s">
        <v>815</v>
      </c>
      <c r="B446" s="166" t="s">
        <v>816</v>
      </c>
      <c r="C446" s="50"/>
      <c r="D446" s="50"/>
      <c r="E446" s="50"/>
      <c r="F446" s="48" t="str">
        <f t="shared" si="12"/>
        <v/>
      </c>
      <c r="G446" s="48" t="str">
        <f t="shared" si="13"/>
        <v/>
      </c>
    </row>
    <row r="447" spans="1:7">
      <c r="A447" s="105" t="s">
        <v>817</v>
      </c>
      <c r="B447" s="165" t="s">
        <v>818</v>
      </c>
      <c r="C447" s="50"/>
      <c r="D447" s="50"/>
      <c r="E447" s="50"/>
      <c r="F447" s="48" t="str">
        <f t="shared" si="12"/>
        <v/>
      </c>
      <c r="G447" s="48" t="str">
        <f t="shared" si="13"/>
        <v/>
      </c>
    </row>
    <row r="448" spans="1:7">
      <c r="A448" s="105" t="s">
        <v>819</v>
      </c>
      <c r="B448" s="165" t="s">
        <v>820</v>
      </c>
      <c r="C448" s="50"/>
      <c r="D448" s="50"/>
      <c r="E448" s="50"/>
      <c r="F448" s="48" t="str">
        <f t="shared" si="12"/>
        <v/>
      </c>
      <c r="G448" s="48" t="str">
        <f t="shared" si="13"/>
        <v/>
      </c>
    </row>
    <row r="449" spans="1:7">
      <c r="A449" s="162" t="s">
        <v>821</v>
      </c>
      <c r="B449" s="163" t="s">
        <v>822</v>
      </c>
      <c r="C449" s="164">
        <f>SUM(C450:C452)</f>
        <v>0</v>
      </c>
      <c r="D449" s="164">
        <f>SUM(D450:D452)</f>
        <v>0</v>
      </c>
      <c r="E449" s="164">
        <f>SUM(E450:E452)</f>
        <v>0</v>
      </c>
      <c r="F449" s="48" t="str">
        <f t="shared" si="12"/>
        <v/>
      </c>
      <c r="G449" s="48" t="str">
        <f t="shared" si="13"/>
        <v/>
      </c>
    </row>
    <row r="450" spans="1:7">
      <c r="A450" s="105" t="s">
        <v>823</v>
      </c>
      <c r="B450" s="166" t="s">
        <v>824</v>
      </c>
      <c r="C450" s="50"/>
      <c r="D450" s="50"/>
      <c r="E450" s="50"/>
      <c r="F450" s="48" t="str">
        <f t="shared" si="12"/>
        <v/>
      </c>
      <c r="G450" s="48" t="str">
        <f t="shared" si="13"/>
        <v/>
      </c>
    </row>
    <row r="451" spans="1:7">
      <c r="A451" s="105" t="s">
        <v>825</v>
      </c>
      <c r="B451" s="166" t="s">
        <v>826</v>
      </c>
      <c r="C451" s="50"/>
      <c r="D451" s="50"/>
      <c r="E451" s="50"/>
      <c r="F451" s="48" t="str">
        <f t="shared" si="12"/>
        <v/>
      </c>
      <c r="G451" s="48" t="str">
        <f t="shared" si="13"/>
        <v/>
      </c>
    </row>
    <row r="452" spans="1:7">
      <c r="A452" s="105" t="s">
        <v>827</v>
      </c>
      <c r="B452" s="166" t="s">
        <v>828</v>
      </c>
      <c r="C452" s="50"/>
      <c r="D452" s="50"/>
      <c r="E452" s="50"/>
      <c r="F452" s="48" t="str">
        <f t="shared" si="12"/>
        <v/>
      </c>
      <c r="G452" s="48" t="str">
        <f t="shared" si="13"/>
        <v/>
      </c>
    </row>
    <row r="453" spans="1:7">
      <c r="A453" s="162" t="s">
        <v>829</v>
      </c>
      <c r="B453" s="173" t="s">
        <v>830</v>
      </c>
      <c r="C453" s="164">
        <f>SUM(C454:C456)</f>
        <v>0</v>
      </c>
      <c r="D453" s="164">
        <f>SUM(D454:D456)</f>
        <v>0</v>
      </c>
      <c r="E453" s="164">
        <f>SUM(E454:E456)</f>
        <v>40</v>
      </c>
      <c r="F453" s="48" t="str">
        <f t="shared" si="12"/>
        <v/>
      </c>
      <c r="G453" s="48" t="str">
        <f t="shared" si="13"/>
        <v/>
      </c>
    </row>
    <row r="454" spans="1:7">
      <c r="A454" s="105" t="s">
        <v>831</v>
      </c>
      <c r="B454" s="166" t="s">
        <v>832</v>
      </c>
      <c r="C454" s="50"/>
      <c r="D454" s="50"/>
      <c r="E454" s="50">
        <v>40</v>
      </c>
      <c r="F454" s="48" t="str">
        <f t="shared" si="12"/>
        <v/>
      </c>
      <c r="G454" s="48" t="str">
        <f t="shared" si="13"/>
        <v/>
      </c>
    </row>
    <row r="455" spans="1:7">
      <c r="A455" s="105" t="s">
        <v>833</v>
      </c>
      <c r="B455" s="166" t="s">
        <v>834</v>
      </c>
      <c r="C455" s="50"/>
      <c r="D455" s="50"/>
      <c r="E455" s="50"/>
      <c r="F455" s="48" t="str">
        <f t="shared" ref="F455:F518" si="14">IF(C455=0,"",ROUND(E455/C455*100,1))</f>
        <v/>
      </c>
      <c r="G455" s="48" t="str">
        <f t="shared" ref="G455:G518" si="15">IF(D455=0,"",ROUND(E455/D455*100,1))</f>
        <v/>
      </c>
    </row>
    <row r="456" spans="1:7">
      <c r="A456" s="105" t="s">
        <v>835</v>
      </c>
      <c r="B456" s="166" t="s">
        <v>836</v>
      </c>
      <c r="C456" s="50"/>
      <c r="D456" s="50"/>
      <c r="E456" s="50"/>
      <c r="F456" s="48" t="str">
        <f t="shared" si="14"/>
        <v/>
      </c>
      <c r="G456" s="48" t="str">
        <f t="shared" si="15"/>
        <v/>
      </c>
    </row>
    <row r="457" spans="1:7">
      <c r="A457" s="162" t="s">
        <v>837</v>
      </c>
      <c r="B457" s="163" t="s">
        <v>838</v>
      </c>
      <c r="C457" s="164">
        <f>SUM(C458:C461)</f>
        <v>26</v>
      </c>
      <c r="D457" s="164">
        <f>SUM(D458:D461)</f>
        <v>112</v>
      </c>
      <c r="E457" s="164">
        <f>SUM(E458:E461)</f>
        <v>130</v>
      </c>
      <c r="F457" s="48">
        <f t="shared" si="14"/>
        <v>500</v>
      </c>
      <c r="G457" s="48">
        <f t="shared" si="15"/>
        <v>116.1</v>
      </c>
    </row>
    <row r="458" spans="1:7">
      <c r="A458" s="105" t="s">
        <v>839</v>
      </c>
      <c r="B458" s="165" t="s">
        <v>840</v>
      </c>
      <c r="C458" s="50"/>
      <c r="D458" s="50"/>
      <c r="E458" s="50"/>
      <c r="F458" s="48" t="str">
        <f t="shared" si="14"/>
        <v/>
      </c>
      <c r="G458" s="48" t="str">
        <f t="shared" si="15"/>
        <v/>
      </c>
    </row>
    <row r="459" spans="1:7">
      <c r="A459" s="105" t="s">
        <v>841</v>
      </c>
      <c r="B459" s="166" t="s">
        <v>842</v>
      </c>
      <c r="C459" s="50"/>
      <c r="D459" s="50"/>
      <c r="E459" s="50"/>
      <c r="F459" s="48" t="str">
        <f t="shared" si="14"/>
        <v/>
      </c>
      <c r="G459" s="48" t="str">
        <f t="shared" si="15"/>
        <v/>
      </c>
    </row>
    <row r="460" spans="1:7">
      <c r="A460" s="105" t="s">
        <v>843</v>
      </c>
      <c r="B460" s="166" t="s">
        <v>844</v>
      </c>
      <c r="C460" s="50"/>
      <c r="D460" s="50"/>
      <c r="E460" s="50"/>
      <c r="F460" s="48" t="str">
        <f t="shared" si="14"/>
        <v/>
      </c>
      <c r="G460" s="48" t="str">
        <f t="shared" si="15"/>
        <v/>
      </c>
    </row>
    <row r="461" spans="1:7">
      <c r="A461" s="105" t="s">
        <v>845</v>
      </c>
      <c r="B461" s="166" t="s">
        <v>846</v>
      </c>
      <c r="C461" s="50">
        <v>26</v>
      </c>
      <c r="D461" s="50">
        <v>112</v>
      </c>
      <c r="E461" s="50">
        <v>130</v>
      </c>
      <c r="F461" s="48">
        <f t="shared" si="14"/>
        <v>500</v>
      </c>
      <c r="G461" s="48">
        <f t="shared" si="15"/>
        <v>116.1</v>
      </c>
    </row>
    <row r="462" spans="1:7">
      <c r="A462" s="160" t="s">
        <v>847</v>
      </c>
      <c r="B462" s="161" t="s">
        <v>848</v>
      </c>
      <c r="C462" s="48">
        <f>SUM(C463,C479,C487,C498,C507,C515)</f>
        <v>783</v>
      </c>
      <c r="D462" s="48">
        <f>SUM(D463,D479,D487,D498,D507,D515)</f>
        <v>672</v>
      </c>
      <c r="E462" s="48">
        <f>SUM(E463,E479,E487,E498,E507,E515)</f>
        <v>1352</v>
      </c>
      <c r="F462" s="48">
        <f t="shared" si="14"/>
        <v>172.7</v>
      </c>
      <c r="G462" s="48">
        <f t="shared" si="15"/>
        <v>201.2</v>
      </c>
    </row>
    <row r="463" spans="1:7">
      <c r="A463" s="162" t="s">
        <v>849</v>
      </c>
      <c r="B463" s="173" t="s">
        <v>850</v>
      </c>
      <c r="C463" s="164">
        <f>SUM(C464:C478)</f>
        <v>408</v>
      </c>
      <c r="D463" s="164">
        <f>SUM(D464:D478)</f>
        <v>343</v>
      </c>
      <c r="E463" s="164">
        <f>SUM(E464:E478)</f>
        <v>712</v>
      </c>
      <c r="F463" s="48">
        <f t="shared" si="14"/>
        <v>174.5</v>
      </c>
      <c r="G463" s="48">
        <f t="shared" si="15"/>
        <v>207.6</v>
      </c>
    </row>
    <row r="464" spans="1:7">
      <c r="A464" s="105" t="s">
        <v>851</v>
      </c>
      <c r="B464" s="167" t="s">
        <v>89</v>
      </c>
      <c r="C464" s="50">
        <v>406</v>
      </c>
      <c r="D464" s="50">
        <v>282</v>
      </c>
      <c r="E464" s="50">
        <v>278</v>
      </c>
      <c r="F464" s="48">
        <f t="shared" si="14"/>
        <v>68.5</v>
      </c>
      <c r="G464" s="48">
        <f t="shared" si="15"/>
        <v>98.6</v>
      </c>
    </row>
    <row r="465" spans="1:7">
      <c r="A465" s="105" t="s">
        <v>852</v>
      </c>
      <c r="B465" s="167" t="s">
        <v>91</v>
      </c>
      <c r="C465" s="50"/>
      <c r="D465" s="50"/>
      <c r="E465" s="50"/>
      <c r="F465" s="48" t="str">
        <f t="shared" si="14"/>
        <v/>
      </c>
      <c r="G465" s="48" t="str">
        <f t="shared" si="15"/>
        <v/>
      </c>
    </row>
    <row r="466" spans="1:7">
      <c r="A466" s="105" t="s">
        <v>853</v>
      </c>
      <c r="B466" s="167" t="s">
        <v>93</v>
      </c>
      <c r="C466" s="50"/>
      <c r="D466" s="50"/>
      <c r="E466" s="50"/>
      <c r="F466" s="48" t="str">
        <f t="shared" si="14"/>
        <v/>
      </c>
      <c r="G466" s="48" t="str">
        <f t="shared" si="15"/>
        <v/>
      </c>
    </row>
    <row r="467" spans="1:7">
      <c r="A467" s="105" t="s">
        <v>854</v>
      </c>
      <c r="B467" s="167" t="s">
        <v>855</v>
      </c>
      <c r="C467" s="50"/>
      <c r="D467" s="50"/>
      <c r="E467" s="50">
        <v>50</v>
      </c>
      <c r="F467" s="48" t="str">
        <f t="shared" si="14"/>
        <v/>
      </c>
      <c r="G467" s="48" t="str">
        <f t="shared" si="15"/>
        <v/>
      </c>
    </row>
    <row r="468" spans="1:7">
      <c r="A468" s="105" t="s">
        <v>856</v>
      </c>
      <c r="B468" s="167" t="s">
        <v>857</v>
      </c>
      <c r="C468" s="50"/>
      <c r="D468" s="50"/>
      <c r="E468" s="50"/>
      <c r="F468" s="48" t="str">
        <f t="shared" si="14"/>
        <v/>
      </c>
      <c r="G468" s="48" t="str">
        <f t="shared" si="15"/>
        <v/>
      </c>
    </row>
    <row r="469" spans="1:7">
      <c r="A469" s="105" t="s">
        <v>858</v>
      </c>
      <c r="B469" s="167" t="s">
        <v>859</v>
      </c>
      <c r="C469" s="50"/>
      <c r="D469" s="50"/>
      <c r="E469" s="50"/>
      <c r="F469" s="48" t="str">
        <f t="shared" si="14"/>
        <v/>
      </c>
      <c r="G469" s="48" t="str">
        <f t="shared" si="15"/>
        <v/>
      </c>
    </row>
    <row r="470" spans="1:7">
      <c r="A470" s="105" t="s">
        <v>860</v>
      </c>
      <c r="B470" s="167" t="s">
        <v>861</v>
      </c>
      <c r="C470" s="50"/>
      <c r="D470" s="50"/>
      <c r="E470" s="50"/>
      <c r="F470" s="48" t="str">
        <f t="shared" si="14"/>
        <v/>
      </c>
      <c r="G470" s="48" t="str">
        <f t="shared" si="15"/>
        <v/>
      </c>
    </row>
    <row r="471" spans="1:7">
      <c r="A471" s="105" t="s">
        <v>862</v>
      </c>
      <c r="B471" s="167" t="s">
        <v>863</v>
      </c>
      <c r="C471" s="50"/>
      <c r="D471" s="50"/>
      <c r="E471" s="50"/>
      <c r="F471" s="48" t="str">
        <f t="shared" si="14"/>
        <v/>
      </c>
      <c r="G471" s="48" t="str">
        <f t="shared" si="15"/>
        <v/>
      </c>
    </row>
    <row r="472" spans="1:7">
      <c r="A472" s="105" t="s">
        <v>864</v>
      </c>
      <c r="B472" s="167" t="s">
        <v>865</v>
      </c>
      <c r="C472" s="50"/>
      <c r="D472" s="50"/>
      <c r="E472" s="50"/>
      <c r="F472" s="48" t="str">
        <f t="shared" si="14"/>
        <v/>
      </c>
      <c r="G472" s="48" t="str">
        <f t="shared" si="15"/>
        <v/>
      </c>
    </row>
    <row r="473" spans="1:7">
      <c r="A473" s="105" t="s">
        <v>866</v>
      </c>
      <c r="B473" s="167" t="s">
        <v>867</v>
      </c>
      <c r="C473" s="50"/>
      <c r="D473" s="50"/>
      <c r="E473" s="50"/>
      <c r="F473" s="48" t="str">
        <f t="shared" si="14"/>
        <v/>
      </c>
      <c r="G473" s="48" t="str">
        <f t="shared" si="15"/>
        <v/>
      </c>
    </row>
    <row r="474" spans="1:7">
      <c r="A474" s="105" t="s">
        <v>868</v>
      </c>
      <c r="B474" s="167" t="s">
        <v>869</v>
      </c>
      <c r="C474" s="50"/>
      <c r="D474" s="50"/>
      <c r="E474" s="50"/>
      <c r="F474" s="48" t="str">
        <f t="shared" si="14"/>
        <v/>
      </c>
      <c r="G474" s="48" t="str">
        <f t="shared" si="15"/>
        <v/>
      </c>
    </row>
    <row r="475" spans="1:7">
      <c r="A475" s="105" t="s">
        <v>870</v>
      </c>
      <c r="B475" s="167" t="s">
        <v>871</v>
      </c>
      <c r="C475" s="50">
        <v>2</v>
      </c>
      <c r="D475" s="50"/>
      <c r="E475" s="50"/>
      <c r="F475" s="48">
        <f t="shared" si="14"/>
        <v>0</v>
      </c>
      <c r="G475" s="48" t="str">
        <f t="shared" si="15"/>
        <v/>
      </c>
    </row>
    <row r="476" spans="1:7">
      <c r="A476" s="105" t="s">
        <v>872</v>
      </c>
      <c r="B476" s="167" t="s">
        <v>873</v>
      </c>
      <c r="C476" s="50"/>
      <c r="D476" s="50"/>
      <c r="E476" s="50"/>
      <c r="F476" s="48" t="str">
        <f t="shared" si="14"/>
        <v/>
      </c>
      <c r="G476" s="48" t="str">
        <f t="shared" si="15"/>
        <v/>
      </c>
    </row>
    <row r="477" spans="1:7">
      <c r="A477" s="105" t="s">
        <v>874</v>
      </c>
      <c r="B477" s="167" t="s">
        <v>875</v>
      </c>
      <c r="C477" s="50"/>
      <c r="D477" s="50"/>
      <c r="E477" s="50"/>
      <c r="F477" s="48" t="str">
        <f t="shared" si="14"/>
        <v/>
      </c>
      <c r="G477" s="48" t="str">
        <f t="shared" si="15"/>
        <v/>
      </c>
    </row>
    <row r="478" spans="1:7">
      <c r="A478" s="105" t="s">
        <v>876</v>
      </c>
      <c r="B478" s="167" t="s">
        <v>877</v>
      </c>
      <c r="C478" s="50"/>
      <c r="D478" s="50">
        <v>61</v>
      </c>
      <c r="E478" s="50">
        <v>384</v>
      </c>
      <c r="F478" s="48" t="str">
        <f t="shared" si="14"/>
        <v/>
      </c>
      <c r="G478" s="48">
        <f t="shared" si="15"/>
        <v>629.5</v>
      </c>
    </row>
    <row r="479" spans="1:7">
      <c r="A479" s="162" t="s">
        <v>878</v>
      </c>
      <c r="B479" s="173" t="s">
        <v>879</v>
      </c>
      <c r="C479" s="164">
        <f>SUM(C480:C486)</f>
        <v>212</v>
      </c>
      <c r="D479" s="164">
        <f>SUM(D480:D486)</f>
        <v>214</v>
      </c>
      <c r="E479" s="164">
        <f>SUM(E480:E486)</f>
        <v>577</v>
      </c>
      <c r="F479" s="48">
        <f t="shared" si="14"/>
        <v>272.2</v>
      </c>
      <c r="G479" s="48">
        <f t="shared" si="15"/>
        <v>269.6</v>
      </c>
    </row>
    <row r="480" spans="1:7">
      <c r="A480" s="105" t="s">
        <v>880</v>
      </c>
      <c r="B480" s="167" t="s">
        <v>89</v>
      </c>
      <c r="C480" s="50">
        <v>200</v>
      </c>
      <c r="D480" s="50">
        <v>179</v>
      </c>
      <c r="E480" s="50">
        <v>329</v>
      </c>
      <c r="F480" s="48">
        <f t="shared" si="14"/>
        <v>164.5</v>
      </c>
      <c r="G480" s="48">
        <f t="shared" si="15"/>
        <v>183.8</v>
      </c>
    </row>
    <row r="481" spans="1:7">
      <c r="A481" s="105" t="s">
        <v>881</v>
      </c>
      <c r="B481" s="167" t="s">
        <v>91</v>
      </c>
      <c r="C481" s="50"/>
      <c r="D481" s="50"/>
      <c r="E481" s="50"/>
      <c r="F481" s="48" t="str">
        <f t="shared" si="14"/>
        <v/>
      </c>
      <c r="G481" s="48" t="str">
        <f t="shared" si="15"/>
        <v/>
      </c>
    </row>
    <row r="482" spans="1:7">
      <c r="A482" s="105" t="s">
        <v>882</v>
      </c>
      <c r="B482" s="167" t="s">
        <v>93</v>
      </c>
      <c r="C482" s="50"/>
      <c r="D482" s="50"/>
      <c r="E482" s="50"/>
      <c r="F482" s="48" t="str">
        <f t="shared" si="14"/>
        <v/>
      </c>
      <c r="G482" s="48" t="str">
        <f t="shared" si="15"/>
        <v/>
      </c>
    </row>
    <row r="483" spans="1:7">
      <c r="A483" s="105" t="s">
        <v>883</v>
      </c>
      <c r="B483" s="167" t="s">
        <v>884</v>
      </c>
      <c r="C483" s="50">
        <v>12</v>
      </c>
      <c r="D483" s="50">
        <v>6</v>
      </c>
      <c r="E483" s="50">
        <v>82</v>
      </c>
      <c r="F483" s="48">
        <f t="shared" si="14"/>
        <v>683.3</v>
      </c>
      <c r="G483" s="48">
        <f t="shared" si="15"/>
        <v>1366.7</v>
      </c>
    </row>
    <row r="484" spans="1:7">
      <c r="A484" s="105" t="s">
        <v>885</v>
      </c>
      <c r="B484" s="167" t="s">
        <v>886</v>
      </c>
      <c r="C484" s="50"/>
      <c r="D484" s="50">
        <v>29</v>
      </c>
      <c r="E484" s="50">
        <v>15</v>
      </c>
      <c r="F484" s="48" t="str">
        <f t="shared" si="14"/>
        <v/>
      </c>
      <c r="G484" s="48">
        <f t="shared" si="15"/>
        <v>51.7</v>
      </c>
    </row>
    <row r="485" spans="1:7">
      <c r="A485" s="105" t="s">
        <v>887</v>
      </c>
      <c r="B485" s="167" t="s">
        <v>888</v>
      </c>
      <c r="C485" s="50"/>
      <c r="D485" s="50"/>
      <c r="E485" s="50"/>
      <c r="F485" s="48" t="str">
        <f t="shared" si="14"/>
        <v/>
      </c>
      <c r="G485" s="48" t="str">
        <f t="shared" si="15"/>
        <v/>
      </c>
    </row>
    <row r="486" spans="1:7">
      <c r="A486" s="105" t="s">
        <v>889</v>
      </c>
      <c r="B486" s="167" t="s">
        <v>890</v>
      </c>
      <c r="C486" s="50"/>
      <c r="D486" s="50"/>
      <c r="E486" s="50">
        <v>151</v>
      </c>
      <c r="F486" s="48" t="str">
        <f t="shared" si="14"/>
        <v/>
      </c>
      <c r="G486" s="48" t="str">
        <f t="shared" si="15"/>
        <v/>
      </c>
    </row>
    <row r="487" spans="1:7">
      <c r="A487" s="162" t="s">
        <v>891</v>
      </c>
      <c r="B487" s="173" t="s">
        <v>892</v>
      </c>
      <c r="C487" s="164">
        <f>SUM(C488:C497)</f>
        <v>163</v>
      </c>
      <c r="D487" s="164">
        <f>SUM(D488:D497)</f>
        <v>115</v>
      </c>
      <c r="E487" s="164">
        <f>SUM(E488:E497)</f>
        <v>63</v>
      </c>
      <c r="F487" s="48">
        <f t="shared" si="14"/>
        <v>38.7</v>
      </c>
      <c r="G487" s="48">
        <f t="shared" si="15"/>
        <v>54.8</v>
      </c>
    </row>
    <row r="488" spans="1:7">
      <c r="A488" s="105" t="s">
        <v>893</v>
      </c>
      <c r="B488" s="167" t="s">
        <v>89</v>
      </c>
      <c r="C488" s="50"/>
      <c r="D488" s="50"/>
      <c r="E488" s="50"/>
      <c r="F488" s="48" t="str">
        <f t="shared" si="14"/>
        <v/>
      </c>
      <c r="G488" s="48" t="str">
        <f t="shared" si="15"/>
        <v/>
      </c>
    </row>
    <row r="489" spans="1:7">
      <c r="A489" s="105" t="s">
        <v>894</v>
      </c>
      <c r="B489" s="167" t="s">
        <v>91</v>
      </c>
      <c r="C489" s="50"/>
      <c r="D489" s="50"/>
      <c r="E489" s="50"/>
      <c r="F489" s="48" t="str">
        <f t="shared" si="14"/>
        <v/>
      </c>
      <c r="G489" s="48" t="str">
        <f t="shared" si="15"/>
        <v/>
      </c>
    </row>
    <row r="490" spans="1:7">
      <c r="A490" s="105" t="s">
        <v>895</v>
      </c>
      <c r="B490" s="167" t="s">
        <v>93</v>
      </c>
      <c r="C490" s="50"/>
      <c r="D490" s="50"/>
      <c r="E490" s="50"/>
      <c r="F490" s="48" t="str">
        <f t="shared" si="14"/>
        <v/>
      </c>
      <c r="G490" s="48" t="str">
        <f t="shared" si="15"/>
        <v/>
      </c>
    </row>
    <row r="491" spans="1:7">
      <c r="A491" s="105" t="s">
        <v>896</v>
      </c>
      <c r="B491" s="167" t="s">
        <v>897</v>
      </c>
      <c r="C491" s="50"/>
      <c r="D491" s="50"/>
      <c r="E491" s="50"/>
      <c r="F491" s="48" t="str">
        <f t="shared" si="14"/>
        <v/>
      </c>
      <c r="G491" s="48" t="str">
        <f t="shared" si="15"/>
        <v/>
      </c>
    </row>
    <row r="492" spans="1:7">
      <c r="A492" s="105" t="s">
        <v>898</v>
      </c>
      <c r="B492" s="167" t="s">
        <v>899</v>
      </c>
      <c r="C492" s="50"/>
      <c r="D492" s="50"/>
      <c r="E492" s="50"/>
      <c r="F492" s="48" t="str">
        <f t="shared" si="14"/>
        <v/>
      </c>
      <c r="G492" s="48" t="str">
        <f t="shared" si="15"/>
        <v/>
      </c>
    </row>
    <row r="493" spans="1:7">
      <c r="A493" s="105" t="s">
        <v>900</v>
      </c>
      <c r="B493" s="167" t="s">
        <v>901</v>
      </c>
      <c r="C493" s="50"/>
      <c r="D493" s="50"/>
      <c r="E493" s="50"/>
      <c r="F493" s="48" t="str">
        <f t="shared" si="14"/>
        <v/>
      </c>
      <c r="G493" s="48" t="str">
        <f t="shared" si="15"/>
        <v/>
      </c>
    </row>
    <row r="494" spans="1:7">
      <c r="A494" s="105" t="s">
        <v>902</v>
      </c>
      <c r="B494" s="167" t="s">
        <v>903</v>
      </c>
      <c r="C494" s="50">
        <v>163</v>
      </c>
      <c r="D494" s="50">
        <v>100</v>
      </c>
      <c r="E494" s="50">
        <v>63</v>
      </c>
      <c r="F494" s="48">
        <f t="shared" si="14"/>
        <v>38.7</v>
      </c>
      <c r="G494" s="48">
        <f t="shared" si="15"/>
        <v>63</v>
      </c>
    </row>
    <row r="495" spans="1:7">
      <c r="A495" s="105" t="s">
        <v>904</v>
      </c>
      <c r="B495" s="167" t="s">
        <v>905</v>
      </c>
      <c r="C495" s="50"/>
      <c r="D495" s="50">
        <v>15</v>
      </c>
      <c r="E495" s="50"/>
      <c r="F495" s="48" t="str">
        <f t="shared" si="14"/>
        <v/>
      </c>
      <c r="G495" s="48">
        <f t="shared" si="15"/>
        <v>0</v>
      </c>
    </row>
    <row r="496" spans="1:7">
      <c r="A496" s="105" t="s">
        <v>906</v>
      </c>
      <c r="B496" s="167" t="s">
        <v>907</v>
      </c>
      <c r="C496" s="50"/>
      <c r="D496" s="50"/>
      <c r="E496" s="50"/>
      <c r="F496" s="48" t="str">
        <f t="shared" si="14"/>
        <v/>
      </c>
      <c r="G496" s="48" t="str">
        <f t="shared" si="15"/>
        <v/>
      </c>
    </row>
    <row r="497" spans="1:7">
      <c r="A497" s="105" t="s">
        <v>908</v>
      </c>
      <c r="B497" s="167" t="s">
        <v>909</v>
      </c>
      <c r="C497" s="50"/>
      <c r="D497" s="50"/>
      <c r="E497" s="50"/>
      <c r="F497" s="48" t="str">
        <f t="shared" si="14"/>
        <v/>
      </c>
      <c r="G497" s="48" t="str">
        <f t="shared" si="15"/>
        <v/>
      </c>
    </row>
    <row r="498" spans="1:7">
      <c r="A498" s="162" t="s">
        <v>910</v>
      </c>
      <c r="B498" s="173" t="s">
        <v>911</v>
      </c>
      <c r="C498" s="164">
        <f>SUM(C499:C506)</f>
        <v>0</v>
      </c>
      <c r="D498" s="164">
        <f>SUM(D499:D506)</f>
        <v>0</v>
      </c>
      <c r="E498" s="164">
        <f>SUM(E499:E506)</f>
        <v>0</v>
      </c>
      <c r="F498" s="48" t="str">
        <f t="shared" si="14"/>
        <v/>
      </c>
      <c r="G498" s="48" t="str">
        <f t="shared" si="15"/>
        <v/>
      </c>
    </row>
    <row r="499" spans="1:7">
      <c r="A499" s="105" t="s">
        <v>912</v>
      </c>
      <c r="B499" s="167" t="s">
        <v>89</v>
      </c>
      <c r="C499" s="50"/>
      <c r="D499" s="50"/>
      <c r="E499" s="50"/>
      <c r="F499" s="48" t="str">
        <f t="shared" si="14"/>
        <v/>
      </c>
      <c r="G499" s="48" t="str">
        <f t="shared" si="15"/>
        <v/>
      </c>
    </row>
    <row r="500" spans="1:7">
      <c r="A500" s="105" t="s">
        <v>913</v>
      </c>
      <c r="B500" s="167" t="s">
        <v>91</v>
      </c>
      <c r="C500" s="50"/>
      <c r="D500" s="50"/>
      <c r="E500" s="50"/>
      <c r="F500" s="48" t="str">
        <f t="shared" si="14"/>
        <v/>
      </c>
      <c r="G500" s="48" t="str">
        <f t="shared" si="15"/>
        <v/>
      </c>
    </row>
    <row r="501" spans="1:7">
      <c r="A501" s="105" t="s">
        <v>914</v>
      </c>
      <c r="B501" s="167" t="s">
        <v>93</v>
      </c>
      <c r="C501" s="50"/>
      <c r="D501" s="50"/>
      <c r="E501" s="50"/>
      <c r="F501" s="48" t="str">
        <f t="shared" si="14"/>
        <v/>
      </c>
      <c r="G501" s="48" t="str">
        <f t="shared" si="15"/>
        <v/>
      </c>
    </row>
    <row r="502" spans="1:7">
      <c r="A502" s="105" t="s">
        <v>915</v>
      </c>
      <c r="B502" s="167" t="s">
        <v>916</v>
      </c>
      <c r="C502" s="50"/>
      <c r="D502" s="50"/>
      <c r="E502" s="50"/>
      <c r="F502" s="48" t="str">
        <f t="shared" si="14"/>
        <v/>
      </c>
      <c r="G502" s="48" t="str">
        <f t="shared" si="15"/>
        <v/>
      </c>
    </row>
    <row r="503" spans="1:7">
      <c r="A503" s="105" t="s">
        <v>917</v>
      </c>
      <c r="B503" s="167" t="s">
        <v>918</v>
      </c>
      <c r="C503" s="50"/>
      <c r="D503" s="50"/>
      <c r="E503" s="50"/>
      <c r="F503" s="48" t="str">
        <f t="shared" si="14"/>
        <v/>
      </c>
      <c r="G503" s="48" t="str">
        <f t="shared" si="15"/>
        <v/>
      </c>
    </row>
    <row r="504" spans="1:7">
      <c r="A504" s="105" t="s">
        <v>919</v>
      </c>
      <c r="B504" s="167" t="s">
        <v>920</v>
      </c>
      <c r="C504" s="50"/>
      <c r="D504" s="50"/>
      <c r="E504" s="50"/>
      <c r="F504" s="48" t="str">
        <f t="shared" si="14"/>
        <v/>
      </c>
      <c r="G504" s="48" t="str">
        <f t="shared" si="15"/>
        <v/>
      </c>
    </row>
    <row r="505" spans="1:7">
      <c r="A505" s="105" t="s">
        <v>921</v>
      </c>
      <c r="B505" s="167" t="s">
        <v>922</v>
      </c>
      <c r="C505" s="50"/>
      <c r="D505" s="50"/>
      <c r="E505" s="50"/>
      <c r="F505" s="48" t="str">
        <f t="shared" si="14"/>
        <v/>
      </c>
      <c r="G505" s="48" t="str">
        <f t="shared" si="15"/>
        <v/>
      </c>
    </row>
    <row r="506" spans="1:7">
      <c r="A506" s="105" t="s">
        <v>923</v>
      </c>
      <c r="B506" s="167" t="s">
        <v>924</v>
      </c>
      <c r="C506" s="50"/>
      <c r="D506" s="50"/>
      <c r="E506" s="50"/>
      <c r="F506" s="48" t="str">
        <f t="shared" si="14"/>
        <v/>
      </c>
      <c r="G506" s="48" t="str">
        <f t="shared" si="15"/>
        <v/>
      </c>
    </row>
    <row r="507" spans="1:7">
      <c r="A507" s="162" t="s">
        <v>925</v>
      </c>
      <c r="B507" s="173" t="s">
        <v>926</v>
      </c>
      <c r="C507" s="164">
        <f>SUM(C508:C514)</f>
        <v>0</v>
      </c>
      <c r="D507" s="164">
        <f>SUM(D508:D514)</f>
        <v>0</v>
      </c>
      <c r="E507" s="164">
        <f>SUM(E508:E514)</f>
        <v>0</v>
      </c>
      <c r="F507" s="48" t="str">
        <f t="shared" si="14"/>
        <v/>
      </c>
      <c r="G507" s="48" t="str">
        <f t="shared" si="15"/>
        <v/>
      </c>
    </row>
    <row r="508" spans="1:7">
      <c r="A508" s="105" t="s">
        <v>927</v>
      </c>
      <c r="B508" s="167" t="s">
        <v>89</v>
      </c>
      <c r="C508" s="50"/>
      <c r="D508" s="50"/>
      <c r="E508" s="50"/>
      <c r="F508" s="48" t="str">
        <f t="shared" si="14"/>
        <v/>
      </c>
      <c r="G508" s="48" t="str">
        <f t="shared" si="15"/>
        <v/>
      </c>
    </row>
    <row r="509" spans="1:7">
      <c r="A509" s="105" t="s">
        <v>928</v>
      </c>
      <c r="B509" s="167" t="s">
        <v>91</v>
      </c>
      <c r="C509" s="50"/>
      <c r="D509" s="50"/>
      <c r="E509" s="50"/>
      <c r="F509" s="48" t="str">
        <f t="shared" si="14"/>
        <v/>
      </c>
      <c r="G509" s="48" t="str">
        <f t="shared" si="15"/>
        <v/>
      </c>
    </row>
    <row r="510" spans="1:7">
      <c r="A510" s="105" t="s">
        <v>929</v>
      </c>
      <c r="B510" s="167" t="s">
        <v>93</v>
      </c>
      <c r="C510" s="50"/>
      <c r="D510" s="50"/>
      <c r="E510" s="50"/>
      <c r="F510" s="48" t="str">
        <f t="shared" si="14"/>
        <v/>
      </c>
      <c r="G510" s="48" t="str">
        <f t="shared" si="15"/>
        <v/>
      </c>
    </row>
    <row r="511" spans="1:7">
      <c r="A511" s="105" t="s">
        <v>930</v>
      </c>
      <c r="B511" s="167" t="s">
        <v>931</v>
      </c>
      <c r="C511" s="50"/>
      <c r="D511" s="50"/>
      <c r="E511" s="50"/>
      <c r="F511" s="48" t="str">
        <f t="shared" si="14"/>
        <v/>
      </c>
      <c r="G511" s="48" t="str">
        <f t="shared" si="15"/>
        <v/>
      </c>
    </row>
    <row r="512" spans="1:7">
      <c r="A512" s="105" t="s">
        <v>932</v>
      </c>
      <c r="B512" s="167" t="s">
        <v>933</v>
      </c>
      <c r="C512" s="50"/>
      <c r="D512" s="50"/>
      <c r="E512" s="50"/>
      <c r="F512" s="48" t="str">
        <f t="shared" si="14"/>
        <v/>
      </c>
      <c r="G512" s="48" t="str">
        <f t="shared" si="15"/>
        <v/>
      </c>
    </row>
    <row r="513" spans="1:7">
      <c r="A513" s="105" t="s">
        <v>934</v>
      </c>
      <c r="B513" s="167" t="s">
        <v>935</v>
      </c>
      <c r="C513" s="50"/>
      <c r="D513" s="50"/>
      <c r="E513" s="50"/>
      <c r="F513" s="48" t="str">
        <f t="shared" si="14"/>
        <v/>
      </c>
      <c r="G513" s="48" t="str">
        <f t="shared" si="15"/>
        <v/>
      </c>
    </row>
    <row r="514" spans="1:7">
      <c r="A514" s="105" t="s">
        <v>936</v>
      </c>
      <c r="B514" s="167" t="s">
        <v>937</v>
      </c>
      <c r="C514" s="50"/>
      <c r="D514" s="50"/>
      <c r="E514" s="50"/>
      <c r="F514" s="48" t="str">
        <f t="shared" si="14"/>
        <v/>
      </c>
      <c r="G514" s="48" t="str">
        <f t="shared" si="15"/>
        <v/>
      </c>
    </row>
    <row r="515" spans="1:7">
      <c r="A515" s="162" t="s">
        <v>938</v>
      </c>
      <c r="B515" s="173" t="s">
        <v>939</v>
      </c>
      <c r="C515" s="164">
        <f>SUM(C516:C518)</f>
        <v>0</v>
      </c>
      <c r="D515" s="164">
        <f>SUM(D516:D518)</f>
        <v>0</v>
      </c>
      <c r="E515" s="164">
        <f>SUM(E516:E518)</f>
        <v>0</v>
      </c>
      <c r="F515" s="48" t="str">
        <f t="shared" si="14"/>
        <v/>
      </c>
      <c r="G515" s="48" t="str">
        <f t="shared" si="15"/>
        <v/>
      </c>
    </row>
    <row r="516" spans="1:7">
      <c r="A516" s="105" t="s">
        <v>940</v>
      </c>
      <c r="B516" s="167" t="s">
        <v>941</v>
      </c>
      <c r="C516" s="50"/>
      <c r="D516" s="50"/>
      <c r="E516" s="50"/>
      <c r="F516" s="48" t="str">
        <f t="shared" si="14"/>
        <v/>
      </c>
      <c r="G516" s="48" t="str">
        <f t="shared" si="15"/>
        <v/>
      </c>
    </row>
    <row r="517" spans="1:7">
      <c r="A517" s="105" t="s">
        <v>942</v>
      </c>
      <c r="B517" s="167" t="s">
        <v>943</v>
      </c>
      <c r="C517" s="50"/>
      <c r="D517" s="50"/>
      <c r="E517" s="50"/>
      <c r="F517" s="48" t="str">
        <f t="shared" si="14"/>
        <v/>
      </c>
      <c r="G517" s="48" t="str">
        <f t="shared" si="15"/>
        <v/>
      </c>
    </row>
    <row r="518" spans="1:7">
      <c r="A518" s="105" t="s">
        <v>944</v>
      </c>
      <c r="B518" s="167" t="s">
        <v>945</v>
      </c>
      <c r="C518" s="50"/>
      <c r="D518" s="50"/>
      <c r="E518" s="50"/>
      <c r="F518" s="48" t="str">
        <f t="shared" si="14"/>
        <v/>
      </c>
      <c r="G518" s="48" t="str">
        <f t="shared" si="15"/>
        <v/>
      </c>
    </row>
    <row r="519" spans="1:7">
      <c r="A519" s="160" t="s">
        <v>946</v>
      </c>
      <c r="B519" s="161" t="s">
        <v>947</v>
      </c>
      <c r="C519" s="48">
        <f>SUM(C520,C539,C547,C549,C558,C562,C572,C581,C588,C596,C605,C611,C614,C617,C620,C623,C626,C630,C634,C642,C645)</f>
        <v>9634</v>
      </c>
      <c r="D519" s="48">
        <f>SUM(D520,D539,D547,D549,D558,D562,D572,D581,D588,D596,D605,D611,D614,D617,D620,D623,D626,D630,D634,D642,D645)</f>
        <v>9010</v>
      </c>
      <c r="E519" s="48">
        <f>SUM(E520,E539,E547,E549,E558,E562,E572,E581,E588,E596,E605,E611,E614,E617,E620,E623,E626,E630,E634,E642,E645)</f>
        <v>11830</v>
      </c>
      <c r="F519" s="48">
        <f t="shared" ref="F519:F582" si="16">IF(C519=0,"",ROUND(E519/C519*100,1))</f>
        <v>122.8</v>
      </c>
      <c r="G519" s="48">
        <f t="shared" ref="G519:G582" si="17">IF(D519=0,"",ROUND(E519/D519*100,1))</f>
        <v>131.3</v>
      </c>
    </row>
    <row r="520" spans="1:7">
      <c r="A520" s="162" t="s">
        <v>948</v>
      </c>
      <c r="B520" s="173" t="s">
        <v>949</v>
      </c>
      <c r="C520" s="164">
        <f>SUM(C521:C538)</f>
        <v>460</v>
      </c>
      <c r="D520" s="164">
        <f>SUM(D521:D538)</f>
        <v>400</v>
      </c>
      <c r="E520" s="164">
        <f>SUM(E521:E538)</f>
        <v>942</v>
      </c>
      <c r="F520" s="48">
        <f t="shared" si="16"/>
        <v>204.8</v>
      </c>
      <c r="G520" s="48">
        <f t="shared" si="17"/>
        <v>235.5</v>
      </c>
    </row>
    <row r="521" spans="1:7">
      <c r="A521" s="105" t="s">
        <v>950</v>
      </c>
      <c r="B521" s="167" t="s">
        <v>89</v>
      </c>
      <c r="C521" s="50">
        <v>283</v>
      </c>
      <c r="D521" s="50">
        <v>248</v>
      </c>
      <c r="E521" s="50">
        <v>608</v>
      </c>
      <c r="F521" s="48">
        <f t="shared" si="16"/>
        <v>214.8</v>
      </c>
      <c r="G521" s="48">
        <f t="shared" si="17"/>
        <v>245.2</v>
      </c>
    </row>
    <row r="522" spans="1:7">
      <c r="A522" s="105" t="s">
        <v>951</v>
      </c>
      <c r="B522" s="167" t="s">
        <v>91</v>
      </c>
      <c r="C522" s="50"/>
      <c r="D522" s="50"/>
      <c r="E522" s="50"/>
      <c r="F522" s="48" t="str">
        <f t="shared" si="16"/>
        <v/>
      </c>
      <c r="G522" s="48" t="str">
        <f t="shared" si="17"/>
        <v/>
      </c>
    </row>
    <row r="523" spans="1:7">
      <c r="A523" s="105" t="s">
        <v>952</v>
      </c>
      <c r="B523" s="167" t="s">
        <v>93</v>
      </c>
      <c r="C523" s="50"/>
      <c r="D523" s="50"/>
      <c r="E523" s="50"/>
      <c r="F523" s="48" t="str">
        <f t="shared" si="16"/>
        <v/>
      </c>
      <c r="G523" s="48" t="str">
        <f t="shared" si="17"/>
        <v/>
      </c>
    </row>
    <row r="524" spans="1:7">
      <c r="A524" s="105" t="s">
        <v>953</v>
      </c>
      <c r="B524" s="167" t="s">
        <v>954</v>
      </c>
      <c r="C524" s="50"/>
      <c r="D524" s="50"/>
      <c r="E524" s="50"/>
      <c r="F524" s="48" t="str">
        <f t="shared" si="16"/>
        <v/>
      </c>
      <c r="G524" s="48" t="str">
        <f t="shared" si="17"/>
        <v/>
      </c>
    </row>
    <row r="525" spans="1:7">
      <c r="A525" s="105" t="s">
        <v>955</v>
      </c>
      <c r="B525" s="167" t="s">
        <v>956</v>
      </c>
      <c r="C525" s="50"/>
      <c r="D525" s="50"/>
      <c r="E525" s="50"/>
      <c r="F525" s="48" t="str">
        <f t="shared" si="16"/>
        <v/>
      </c>
      <c r="G525" s="48" t="str">
        <f t="shared" si="17"/>
        <v/>
      </c>
    </row>
    <row r="526" spans="1:7">
      <c r="A526" s="105" t="s">
        <v>957</v>
      </c>
      <c r="B526" s="167" t="s">
        <v>958</v>
      </c>
      <c r="C526" s="50"/>
      <c r="D526" s="50"/>
      <c r="E526" s="50"/>
      <c r="F526" s="48" t="str">
        <f t="shared" si="16"/>
        <v/>
      </c>
      <c r="G526" s="48" t="str">
        <f t="shared" si="17"/>
        <v/>
      </c>
    </row>
    <row r="527" spans="1:7">
      <c r="A527" s="105" t="s">
        <v>959</v>
      </c>
      <c r="B527" s="167" t="s">
        <v>960</v>
      </c>
      <c r="C527" s="50"/>
      <c r="D527" s="50"/>
      <c r="E527" s="50"/>
      <c r="F527" s="48" t="str">
        <f t="shared" si="16"/>
        <v/>
      </c>
      <c r="G527" s="48" t="str">
        <f t="shared" si="17"/>
        <v/>
      </c>
    </row>
    <row r="528" spans="1:7">
      <c r="A528" s="105" t="s">
        <v>961</v>
      </c>
      <c r="B528" s="167" t="s">
        <v>190</v>
      </c>
      <c r="C528" s="50"/>
      <c r="D528" s="50"/>
      <c r="E528" s="50"/>
      <c r="F528" s="48" t="str">
        <f t="shared" si="16"/>
        <v/>
      </c>
      <c r="G528" s="48" t="str">
        <f t="shared" si="17"/>
        <v/>
      </c>
    </row>
    <row r="529" spans="1:7">
      <c r="A529" s="105" t="s">
        <v>962</v>
      </c>
      <c r="B529" s="167" t="s">
        <v>963</v>
      </c>
      <c r="C529" s="50"/>
      <c r="D529" s="50">
        <v>13</v>
      </c>
      <c r="E529" s="50">
        <v>18</v>
      </c>
      <c r="F529" s="48" t="str">
        <f t="shared" si="16"/>
        <v/>
      </c>
      <c r="G529" s="48">
        <f t="shared" si="17"/>
        <v>138.5</v>
      </c>
    </row>
    <row r="530" spans="1:7">
      <c r="A530" s="105" t="s">
        <v>964</v>
      </c>
      <c r="B530" s="167" t="s">
        <v>965</v>
      </c>
      <c r="C530" s="50"/>
      <c r="D530" s="50"/>
      <c r="E530" s="50"/>
      <c r="F530" s="48" t="str">
        <f t="shared" si="16"/>
        <v/>
      </c>
      <c r="G530" s="48" t="str">
        <f t="shared" si="17"/>
        <v/>
      </c>
    </row>
    <row r="531" spans="1:7">
      <c r="A531" s="105" t="s">
        <v>966</v>
      </c>
      <c r="B531" s="167" t="s">
        <v>967</v>
      </c>
      <c r="C531" s="50"/>
      <c r="D531" s="50"/>
      <c r="E531" s="50"/>
      <c r="F531" s="48" t="str">
        <f t="shared" si="16"/>
        <v/>
      </c>
      <c r="G531" s="48" t="str">
        <f t="shared" si="17"/>
        <v/>
      </c>
    </row>
    <row r="532" spans="1:7">
      <c r="A532" s="105" t="s">
        <v>968</v>
      </c>
      <c r="B532" s="167" t="s">
        <v>969</v>
      </c>
      <c r="C532" s="50"/>
      <c r="D532" s="50"/>
      <c r="E532" s="50"/>
      <c r="F532" s="48" t="str">
        <f t="shared" si="16"/>
        <v/>
      </c>
      <c r="G532" s="48" t="str">
        <f t="shared" si="17"/>
        <v/>
      </c>
    </row>
    <row r="533" spans="1:7">
      <c r="A533" s="105" t="s">
        <v>970</v>
      </c>
      <c r="B533" s="167" t="s">
        <v>971</v>
      </c>
      <c r="C533" s="50"/>
      <c r="D533" s="50"/>
      <c r="E533" s="50"/>
      <c r="F533" s="48" t="str">
        <f t="shared" si="16"/>
        <v/>
      </c>
      <c r="G533" s="48" t="str">
        <f t="shared" si="17"/>
        <v/>
      </c>
    </row>
    <row r="534" spans="1:7">
      <c r="A534" s="105" t="s">
        <v>972</v>
      </c>
      <c r="B534" s="167" t="s">
        <v>973</v>
      </c>
      <c r="C534" s="50"/>
      <c r="D534" s="50"/>
      <c r="E534" s="50"/>
      <c r="F534" s="48" t="str">
        <f t="shared" si="16"/>
        <v/>
      </c>
      <c r="G534" s="48" t="str">
        <f t="shared" si="17"/>
        <v/>
      </c>
    </row>
    <row r="535" spans="1:7">
      <c r="A535" s="105" t="s">
        <v>974</v>
      </c>
      <c r="B535" s="167" t="s">
        <v>975</v>
      </c>
      <c r="C535" s="50"/>
      <c r="D535" s="50"/>
      <c r="E535" s="50"/>
      <c r="F535" s="48" t="str">
        <f t="shared" si="16"/>
        <v/>
      </c>
      <c r="G535" s="48" t="str">
        <f t="shared" si="17"/>
        <v/>
      </c>
    </row>
    <row r="536" spans="1:7">
      <c r="A536" s="105" t="s">
        <v>976</v>
      </c>
      <c r="B536" s="167" t="s">
        <v>977</v>
      </c>
      <c r="C536" s="50"/>
      <c r="D536" s="50"/>
      <c r="E536" s="50"/>
      <c r="F536" s="48" t="str">
        <f t="shared" si="16"/>
        <v/>
      </c>
      <c r="G536" s="48" t="str">
        <f t="shared" si="17"/>
        <v/>
      </c>
    </row>
    <row r="537" spans="1:7">
      <c r="A537" s="105" t="s">
        <v>978</v>
      </c>
      <c r="B537" s="167" t="s">
        <v>107</v>
      </c>
      <c r="C537" s="50">
        <v>167</v>
      </c>
      <c r="D537" s="50">
        <v>131</v>
      </c>
      <c r="E537" s="50">
        <v>234</v>
      </c>
      <c r="F537" s="48">
        <f t="shared" si="16"/>
        <v>140.1</v>
      </c>
      <c r="G537" s="48">
        <f t="shared" si="17"/>
        <v>178.6</v>
      </c>
    </row>
    <row r="538" spans="1:7">
      <c r="A538" s="105" t="s">
        <v>979</v>
      </c>
      <c r="B538" s="167" t="s">
        <v>980</v>
      </c>
      <c r="C538" s="50">
        <v>10</v>
      </c>
      <c r="D538" s="50">
        <v>8</v>
      </c>
      <c r="E538" s="50">
        <v>82</v>
      </c>
      <c r="F538" s="48">
        <f t="shared" si="16"/>
        <v>820</v>
      </c>
      <c r="G538" s="48">
        <f t="shared" si="17"/>
        <v>1025</v>
      </c>
    </row>
    <row r="539" spans="1:7">
      <c r="A539" s="162" t="s">
        <v>981</v>
      </c>
      <c r="B539" s="173" t="s">
        <v>982</v>
      </c>
      <c r="C539" s="164">
        <f>SUM(C540:C546)</f>
        <v>1230</v>
      </c>
      <c r="D539" s="164">
        <f>SUM(D540:D546)</f>
        <v>923</v>
      </c>
      <c r="E539" s="164">
        <f>SUM(E540:E546)</f>
        <v>1928</v>
      </c>
      <c r="F539" s="48">
        <f t="shared" si="16"/>
        <v>156.7</v>
      </c>
      <c r="G539" s="48">
        <f t="shared" si="17"/>
        <v>208.9</v>
      </c>
    </row>
    <row r="540" spans="1:7">
      <c r="A540" s="105" t="s">
        <v>983</v>
      </c>
      <c r="B540" s="167" t="s">
        <v>89</v>
      </c>
      <c r="C540" s="50">
        <v>596</v>
      </c>
      <c r="D540" s="50">
        <v>164</v>
      </c>
      <c r="E540" s="50">
        <v>227</v>
      </c>
      <c r="F540" s="48">
        <f t="shared" si="16"/>
        <v>38.1</v>
      </c>
      <c r="G540" s="48">
        <f t="shared" si="17"/>
        <v>138.4</v>
      </c>
    </row>
    <row r="541" spans="1:7">
      <c r="A541" s="105" t="s">
        <v>984</v>
      </c>
      <c r="B541" s="167" t="s">
        <v>91</v>
      </c>
      <c r="C541" s="50"/>
      <c r="D541" s="50"/>
      <c r="E541" s="50"/>
      <c r="F541" s="48" t="str">
        <f t="shared" si="16"/>
        <v/>
      </c>
      <c r="G541" s="48" t="str">
        <f t="shared" si="17"/>
        <v/>
      </c>
    </row>
    <row r="542" spans="1:7">
      <c r="A542" s="105" t="s">
        <v>985</v>
      </c>
      <c r="B542" s="167" t="s">
        <v>93</v>
      </c>
      <c r="C542" s="50"/>
      <c r="D542" s="50"/>
      <c r="E542" s="50"/>
      <c r="F542" s="48" t="str">
        <f t="shared" si="16"/>
        <v/>
      </c>
      <c r="G542" s="48" t="str">
        <f t="shared" si="17"/>
        <v/>
      </c>
    </row>
    <row r="543" spans="1:7">
      <c r="A543" s="105" t="s">
        <v>986</v>
      </c>
      <c r="B543" s="167" t="s">
        <v>987</v>
      </c>
      <c r="C543" s="50"/>
      <c r="D543" s="50"/>
      <c r="E543" s="50"/>
      <c r="F543" s="48" t="str">
        <f t="shared" si="16"/>
        <v/>
      </c>
      <c r="G543" s="48" t="str">
        <f t="shared" si="17"/>
        <v/>
      </c>
    </row>
    <row r="544" spans="1:7">
      <c r="A544" s="105" t="s">
        <v>988</v>
      </c>
      <c r="B544" s="167" t="s">
        <v>989</v>
      </c>
      <c r="C544" s="50"/>
      <c r="D544" s="50"/>
      <c r="E544" s="50"/>
      <c r="F544" s="48" t="str">
        <f t="shared" si="16"/>
        <v/>
      </c>
      <c r="G544" s="48" t="str">
        <f t="shared" si="17"/>
        <v/>
      </c>
    </row>
    <row r="545" spans="1:7">
      <c r="A545" s="105" t="s">
        <v>990</v>
      </c>
      <c r="B545" s="167" t="s">
        <v>991</v>
      </c>
      <c r="C545" s="50">
        <v>560</v>
      </c>
      <c r="D545" s="50">
        <v>429</v>
      </c>
      <c r="E545" s="50">
        <v>580</v>
      </c>
      <c r="F545" s="48">
        <f t="shared" si="16"/>
        <v>103.6</v>
      </c>
      <c r="G545" s="48">
        <f t="shared" si="17"/>
        <v>135.2</v>
      </c>
    </row>
    <row r="546" spans="1:7">
      <c r="A546" s="105" t="s">
        <v>992</v>
      </c>
      <c r="B546" s="167" t="s">
        <v>993</v>
      </c>
      <c r="C546" s="50">
        <v>74</v>
      </c>
      <c r="D546" s="50">
        <v>330</v>
      </c>
      <c r="E546" s="50">
        <v>1121</v>
      </c>
      <c r="F546" s="48">
        <f t="shared" si="16"/>
        <v>1514.9</v>
      </c>
      <c r="G546" s="48">
        <f t="shared" si="17"/>
        <v>339.7</v>
      </c>
    </row>
    <row r="547" spans="1:7">
      <c r="A547" s="162" t="s">
        <v>994</v>
      </c>
      <c r="B547" s="173" t="s">
        <v>995</v>
      </c>
      <c r="C547" s="164">
        <f>SUM(C548)</f>
        <v>0</v>
      </c>
      <c r="D547" s="164">
        <f>SUM(D548)</f>
        <v>0</v>
      </c>
      <c r="E547" s="164">
        <f>SUM(E548)</f>
        <v>0</v>
      </c>
      <c r="F547" s="48" t="str">
        <f t="shared" si="16"/>
        <v/>
      </c>
      <c r="G547" s="48" t="str">
        <f t="shared" si="17"/>
        <v/>
      </c>
    </row>
    <row r="548" spans="1:7">
      <c r="A548" s="105" t="s">
        <v>996</v>
      </c>
      <c r="B548" s="167" t="s">
        <v>997</v>
      </c>
      <c r="C548" s="50"/>
      <c r="D548" s="50"/>
      <c r="E548" s="50"/>
      <c r="F548" s="48" t="str">
        <f t="shared" si="16"/>
        <v/>
      </c>
      <c r="G548" s="48" t="str">
        <f t="shared" si="17"/>
        <v/>
      </c>
    </row>
    <row r="549" spans="1:7">
      <c r="A549" s="162" t="s">
        <v>998</v>
      </c>
      <c r="B549" s="173" t="s">
        <v>999</v>
      </c>
      <c r="C549" s="164">
        <f>SUM(C550:C557)</f>
        <v>4913</v>
      </c>
      <c r="D549" s="164">
        <f>SUM(D550:D557)</f>
        <v>4222</v>
      </c>
      <c r="E549" s="164">
        <f>SUM(E550:E557)</f>
        <v>6416</v>
      </c>
      <c r="F549" s="48">
        <f t="shared" si="16"/>
        <v>130.6</v>
      </c>
      <c r="G549" s="48">
        <f t="shared" si="17"/>
        <v>152</v>
      </c>
    </row>
    <row r="550" spans="1:7">
      <c r="A550" s="105" t="s">
        <v>1000</v>
      </c>
      <c r="B550" s="167" t="s">
        <v>1001</v>
      </c>
      <c r="C550" s="50">
        <v>642</v>
      </c>
      <c r="D550" s="50">
        <v>180</v>
      </c>
      <c r="E550" s="50">
        <v>684</v>
      </c>
      <c r="F550" s="48">
        <f t="shared" si="16"/>
        <v>106.5</v>
      </c>
      <c r="G550" s="48">
        <f t="shared" si="17"/>
        <v>380</v>
      </c>
    </row>
    <row r="551" spans="1:7">
      <c r="A551" s="105" t="s">
        <v>1002</v>
      </c>
      <c r="B551" s="167" t="s">
        <v>1003</v>
      </c>
      <c r="C551" s="50">
        <v>834</v>
      </c>
      <c r="D551" s="50">
        <v>288</v>
      </c>
      <c r="E551" s="50">
        <v>999</v>
      </c>
      <c r="F551" s="48">
        <f t="shared" si="16"/>
        <v>119.8</v>
      </c>
      <c r="G551" s="48">
        <f t="shared" si="17"/>
        <v>346.9</v>
      </c>
    </row>
    <row r="552" spans="1:7">
      <c r="A552" s="105" t="s">
        <v>1004</v>
      </c>
      <c r="B552" s="167" t="s">
        <v>1005</v>
      </c>
      <c r="C552" s="50"/>
      <c r="D552" s="50"/>
      <c r="E552" s="50"/>
      <c r="F552" s="48" t="str">
        <f t="shared" si="16"/>
        <v/>
      </c>
      <c r="G552" s="48" t="str">
        <f t="shared" si="17"/>
        <v/>
      </c>
    </row>
    <row r="553" spans="1:7">
      <c r="A553" s="105" t="s">
        <v>1006</v>
      </c>
      <c r="B553" s="167" t="s">
        <v>1007</v>
      </c>
      <c r="C553" s="50">
        <v>2542</v>
      </c>
      <c r="D553" s="50">
        <v>2354</v>
      </c>
      <c r="E553" s="50">
        <v>2430</v>
      </c>
      <c r="F553" s="48">
        <f t="shared" si="16"/>
        <v>95.6</v>
      </c>
      <c r="G553" s="48">
        <f t="shared" si="17"/>
        <v>103.2</v>
      </c>
    </row>
    <row r="554" spans="1:7">
      <c r="A554" s="105" t="s">
        <v>1008</v>
      </c>
      <c r="B554" s="167" t="s">
        <v>1009</v>
      </c>
      <c r="C554" s="50"/>
      <c r="D554" s="50">
        <v>150</v>
      </c>
      <c r="E554" s="50"/>
      <c r="F554" s="48" t="str">
        <f t="shared" si="16"/>
        <v/>
      </c>
      <c r="G554" s="48">
        <f t="shared" si="17"/>
        <v>0</v>
      </c>
    </row>
    <row r="555" spans="1:7">
      <c r="A555" s="105" t="s">
        <v>1010</v>
      </c>
      <c r="B555" s="167" t="s">
        <v>1011</v>
      </c>
      <c r="C555" s="50">
        <v>895</v>
      </c>
      <c r="D555" s="50">
        <v>1200</v>
      </c>
      <c r="E555" s="50">
        <v>1943</v>
      </c>
      <c r="F555" s="48">
        <f t="shared" si="16"/>
        <v>217.1</v>
      </c>
      <c r="G555" s="48">
        <f t="shared" si="17"/>
        <v>161.9</v>
      </c>
    </row>
    <row r="556" spans="1:7">
      <c r="A556" s="105" t="s">
        <v>1012</v>
      </c>
      <c r="B556" s="167" t="s">
        <v>1013</v>
      </c>
      <c r="C556" s="50"/>
      <c r="D556" s="50">
        <v>50</v>
      </c>
      <c r="E556" s="50">
        <v>360</v>
      </c>
      <c r="F556" s="48" t="str">
        <f t="shared" si="16"/>
        <v/>
      </c>
      <c r="G556" s="48">
        <f t="shared" si="17"/>
        <v>720</v>
      </c>
    </row>
    <row r="557" spans="1:7">
      <c r="A557" s="105" t="s">
        <v>1014</v>
      </c>
      <c r="B557" s="167" t="s">
        <v>1015</v>
      </c>
      <c r="C557" s="50"/>
      <c r="D557" s="50"/>
      <c r="E557" s="50"/>
      <c r="F557" s="48" t="str">
        <f t="shared" si="16"/>
        <v/>
      </c>
      <c r="G557" s="48" t="str">
        <f t="shared" si="17"/>
        <v/>
      </c>
    </row>
    <row r="558" spans="1:7">
      <c r="A558" s="162" t="s">
        <v>1016</v>
      </c>
      <c r="B558" s="173" t="s">
        <v>1017</v>
      </c>
      <c r="C558" s="164">
        <f>SUM(C559:C561)</f>
        <v>0</v>
      </c>
      <c r="D558" s="164">
        <f>SUM(D559:D561)</f>
        <v>0</v>
      </c>
      <c r="E558" s="164">
        <f>SUM(E559:E561)</f>
        <v>0</v>
      </c>
      <c r="F558" s="48" t="str">
        <f t="shared" si="16"/>
        <v/>
      </c>
      <c r="G558" s="48" t="str">
        <f t="shared" si="17"/>
        <v/>
      </c>
    </row>
    <row r="559" spans="1:7">
      <c r="A559" s="105" t="s">
        <v>1018</v>
      </c>
      <c r="B559" s="167" t="s">
        <v>1019</v>
      </c>
      <c r="C559" s="50"/>
      <c r="D559" s="50"/>
      <c r="E559" s="50"/>
      <c r="F559" s="48" t="str">
        <f t="shared" si="16"/>
        <v/>
      </c>
      <c r="G559" s="48" t="str">
        <f t="shared" si="17"/>
        <v/>
      </c>
    </row>
    <row r="560" spans="1:7">
      <c r="A560" s="105" t="s">
        <v>1020</v>
      </c>
      <c r="B560" s="167" t="s">
        <v>1021</v>
      </c>
      <c r="C560" s="50"/>
      <c r="D560" s="50"/>
      <c r="E560" s="50"/>
      <c r="F560" s="48" t="str">
        <f t="shared" si="16"/>
        <v/>
      </c>
      <c r="G560" s="48" t="str">
        <f t="shared" si="17"/>
        <v/>
      </c>
    </row>
    <row r="561" spans="1:7">
      <c r="A561" s="105" t="s">
        <v>1022</v>
      </c>
      <c r="B561" s="167" t="s">
        <v>1023</v>
      </c>
      <c r="C561" s="50"/>
      <c r="D561" s="50"/>
      <c r="E561" s="50"/>
      <c r="F561" s="48" t="str">
        <f t="shared" si="16"/>
        <v/>
      </c>
      <c r="G561" s="48" t="str">
        <f t="shared" si="17"/>
        <v/>
      </c>
    </row>
    <row r="562" spans="1:7">
      <c r="A562" s="162" t="s">
        <v>1024</v>
      </c>
      <c r="B562" s="173" t="s">
        <v>1025</v>
      </c>
      <c r="C562" s="164">
        <f>SUM(C563:C571)</f>
        <v>310</v>
      </c>
      <c r="D562" s="164">
        <f>SUM(D563:D571)</f>
        <v>407</v>
      </c>
      <c r="E562" s="164">
        <f>SUM(E563:E571)</f>
        <v>210</v>
      </c>
      <c r="F562" s="48">
        <f t="shared" si="16"/>
        <v>67.7</v>
      </c>
      <c r="G562" s="48">
        <f t="shared" si="17"/>
        <v>51.6</v>
      </c>
    </row>
    <row r="563" spans="1:7">
      <c r="A563" s="105" t="s">
        <v>1026</v>
      </c>
      <c r="B563" s="167" t="s">
        <v>1027</v>
      </c>
      <c r="C563" s="50"/>
      <c r="D563" s="50"/>
      <c r="E563" s="50"/>
      <c r="F563" s="48" t="str">
        <f t="shared" si="16"/>
        <v/>
      </c>
      <c r="G563" s="48" t="str">
        <f t="shared" si="17"/>
        <v/>
      </c>
    </row>
    <row r="564" spans="1:7">
      <c r="A564" s="105" t="s">
        <v>1028</v>
      </c>
      <c r="B564" s="167" t="s">
        <v>1029</v>
      </c>
      <c r="C564" s="50"/>
      <c r="D564" s="50"/>
      <c r="E564" s="50"/>
      <c r="F564" s="48" t="str">
        <f t="shared" si="16"/>
        <v/>
      </c>
      <c r="G564" s="48" t="str">
        <f t="shared" si="17"/>
        <v/>
      </c>
    </row>
    <row r="565" spans="1:7">
      <c r="A565" s="105" t="s">
        <v>1030</v>
      </c>
      <c r="B565" s="167" t="s">
        <v>1031</v>
      </c>
      <c r="C565" s="50"/>
      <c r="D565" s="50"/>
      <c r="E565" s="50"/>
      <c r="F565" s="48" t="str">
        <f t="shared" si="16"/>
        <v/>
      </c>
      <c r="G565" s="48" t="str">
        <f t="shared" si="17"/>
        <v/>
      </c>
    </row>
    <row r="566" spans="1:7">
      <c r="A566" s="105" t="s">
        <v>1032</v>
      </c>
      <c r="B566" s="167" t="s">
        <v>1033</v>
      </c>
      <c r="C566" s="50">
        <v>110</v>
      </c>
      <c r="D566" s="50">
        <v>407</v>
      </c>
      <c r="E566" s="50">
        <v>110</v>
      </c>
      <c r="F566" s="48">
        <f t="shared" si="16"/>
        <v>100</v>
      </c>
      <c r="G566" s="48">
        <f t="shared" si="17"/>
        <v>27</v>
      </c>
    </row>
    <row r="567" spans="1:7">
      <c r="A567" s="105" t="s">
        <v>1034</v>
      </c>
      <c r="B567" s="167" t="s">
        <v>1035</v>
      </c>
      <c r="C567" s="50"/>
      <c r="D567" s="50"/>
      <c r="E567" s="50"/>
      <c r="F567" s="48" t="str">
        <f t="shared" si="16"/>
        <v/>
      </c>
      <c r="G567" s="48" t="str">
        <f t="shared" si="17"/>
        <v/>
      </c>
    </row>
    <row r="568" spans="1:7">
      <c r="A568" s="105" t="s">
        <v>1036</v>
      </c>
      <c r="B568" s="167" t="s">
        <v>1037</v>
      </c>
      <c r="C568" s="50"/>
      <c r="D568" s="50"/>
      <c r="E568" s="50"/>
      <c r="F568" s="48" t="str">
        <f t="shared" si="16"/>
        <v/>
      </c>
      <c r="G568" s="48" t="str">
        <f t="shared" si="17"/>
        <v/>
      </c>
    </row>
    <row r="569" spans="1:7">
      <c r="A569" s="105" t="s">
        <v>1038</v>
      </c>
      <c r="B569" s="167" t="s">
        <v>1039</v>
      </c>
      <c r="C569" s="50"/>
      <c r="D569" s="50"/>
      <c r="E569" s="50"/>
      <c r="F569" s="48" t="str">
        <f t="shared" si="16"/>
        <v/>
      </c>
      <c r="G569" s="48" t="str">
        <f t="shared" si="17"/>
        <v/>
      </c>
    </row>
    <row r="570" spans="1:7">
      <c r="A570" s="105" t="s">
        <v>1040</v>
      </c>
      <c r="B570" s="167" t="s">
        <v>1041</v>
      </c>
      <c r="C570" s="50"/>
      <c r="D570" s="50"/>
      <c r="E570" s="50"/>
      <c r="F570" s="48" t="str">
        <f t="shared" si="16"/>
        <v/>
      </c>
      <c r="G570" s="48" t="str">
        <f t="shared" si="17"/>
        <v/>
      </c>
    </row>
    <row r="571" spans="1:7">
      <c r="A571" s="105" t="s">
        <v>1042</v>
      </c>
      <c r="B571" s="167" t="s">
        <v>1043</v>
      </c>
      <c r="C571" s="50">
        <v>200</v>
      </c>
      <c r="D571" s="50"/>
      <c r="E571" s="50">
        <v>100</v>
      </c>
      <c r="F571" s="48">
        <f t="shared" si="16"/>
        <v>50</v>
      </c>
      <c r="G571" s="48" t="str">
        <f t="shared" si="17"/>
        <v/>
      </c>
    </row>
    <row r="572" spans="1:7">
      <c r="A572" s="162" t="s">
        <v>1044</v>
      </c>
      <c r="B572" s="173" t="s">
        <v>1045</v>
      </c>
      <c r="C572" s="164">
        <f>SUM(C573:C580)</f>
        <v>861</v>
      </c>
      <c r="D572" s="164">
        <f>SUM(D573:D580)</f>
        <v>1096</v>
      </c>
      <c r="E572" s="164">
        <f>SUM(E573:E580)</f>
        <v>390</v>
      </c>
      <c r="F572" s="48">
        <f t="shared" si="16"/>
        <v>45.3</v>
      </c>
      <c r="G572" s="48">
        <f t="shared" si="17"/>
        <v>35.6</v>
      </c>
    </row>
    <row r="573" spans="1:7">
      <c r="A573" s="105" t="s">
        <v>1046</v>
      </c>
      <c r="B573" s="167" t="s">
        <v>1047</v>
      </c>
      <c r="C573" s="50">
        <v>1</v>
      </c>
      <c r="D573" s="50">
        <v>243</v>
      </c>
      <c r="E573" s="50"/>
      <c r="F573" s="48">
        <f t="shared" si="16"/>
        <v>0</v>
      </c>
      <c r="G573" s="48">
        <f t="shared" si="17"/>
        <v>0</v>
      </c>
    </row>
    <row r="574" spans="1:7">
      <c r="A574" s="105" t="s">
        <v>1048</v>
      </c>
      <c r="B574" s="167" t="s">
        <v>1049</v>
      </c>
      <c r="C574" s="50"/>
      <c r="D574" s="50"/>
      <c r="E574" s="50"/>
      <c r="F574" s="48" t="str">
        <f t="shared" si="16"/>
        <v/>
      </c>
      <c r="G574" s="48" t="str">
        <f t="shared" si="17"/>
        <v/>
      </c>
    </row>
    <row r="575" spans="1:7">
      <c r="A575" s="105" t="s">
        <v>1050</v>
      </c>
      <c r="B575" s="167" t="s">
        <v>1051</v>
      </c>
      <c r="C575" s="50"/>
      <c r="D575" s="50"/>
      <c r="E575" s="50"/>
      <c r="F575" s="48" t="str">
        <f t="shared" si="16"/>
        <v/>
      </c>
      <c r="G575" s="48" t="str">
        <f t="shared" si="17"/>
        <v/>
      </c>
    </row>
    <row r="576" spans="1:7">
      <c r="A576" s="105" t="s">
        <v>1052</v>
      </c>
      <c r="B576" s="167" t="s">
        <v>1053</v>
      </c>
      <c r="C576" s="50">
        <v>350</v>
      </c>
      <c r="D576" s="50">
        <v>260</v>
      </c>
      <c r="E576" s="50">
        <v>200</v>
      </c>
      <c r="F576" s="48">
        <f t="shared" si="16"/>
        <v>57.1</v>
      </c>
      <c r="G576" s="48">
        <f t="shared" si="17"/>
        <v>76.9</v>
      </c>
    </row>
    <row r="577" spans="1:7">
      <c r="A577" s="105" t="s">
        <v>1054</v>
      </c>
      <c r="B577" s="167" t="s">
        <v>1055</v>
      </c>
      <c r="C577" s="50"/>
      <c r="D577" s="50"/>
      <c r="E577" s="50"/>
      <c r="F577" s="48" t="str">
        <f t="shared" si="16"/>
        <v/>
      </c>
      <c r="G577" s="48" t="str">
        <f t="shared" si="17"/>
        <v/>
      </c>
    </row>
    <row r="578" spans="1:7">
      <c r="A578" s="105" t="s">
        <v>1056</v>
      </c>
      <c r="B578" s="167" t="s">
        <v>1057</v>
      </c>
      <c r="C578" s="50"/>
      <c r="D578" s="50"/>
      <c r="E578" s="50"/>
      <c r="F578" s="48" t="str">
        <f t="shared" si="16"/>
        <v/>
      </c>
      <c r="G578" s="48" t="str">
        <f t="shared" si="17"/>
        <v/>
      </c>
    </row>
    <row r="579" spans="1:7">
      <c r="A579" s="105" t="s">
        <v>1058</v>
      </c>
      <c r="B579" s="167" t="s">
        <v>1059</v>
      </c>
      <c r="C579" s="50"/>
      <c r="D579" s="50"/>
      <c r="E579" s="50"/>
      <c r="F579" s="48" t="str">
        <f t="shared" si="16"/>
        <v/>
      </c>
      <c r="G579" s="48" t="str">
        <f t="shared" si="17"/>
        <v/>
      </c>
    </row>
    <row r="580" spans="1:7">
      <c r="A580" s="105" t="s">
        <v>1060</v>
      </c>
      <c r="B580" s="167" t="s">
        <v>1061</v>
      </c>
      <c r="C580" s="50">
        <v>510</v>
      </c>
      <c r="D580" s="50">
        <v>593</v>
      </c>
      <c r="E580" s="50">
        <v>190</v>
      </c>
      <c r="F580" s="48">
        <f t="shared" si="16"/>
        <v>37.3</v>
      </c>
      <c r="G580" s="48">
        <f t="shared" si="17"/>
        <v>32</v>
      </c>
    </row>
    <row r="581" spans="1:7">
      <c r="A581" s="162" t="s">
        <v>1062</v>
      </c>
      <c r="B581" s="173" t="s">
        <v>1063</v>
      </c>
      <c r="C581" s="164">
        <f>SUM(C582:C587)</f>
        <v>388</v>
      </c>
      <c r="D581" s="164">
        <f>SUM(D582:D587)</f>
        <v>0</v>
      </c>
      <c r="E581" s="164">
        <f>SUM(E582:E587)</f>
        <v>100</v>
      </c>
      <c r="F581" s="48">
        <f t="shared" si="16"/>
        <v>25.8</v>
      </c>
      <c r="G581" s="48" t="str">
        <f t="shared" si="17"/>
        <v/>
      </c>
    </row>
    <row r="582" spans="1:7">
      <c r="A582" s="105" t="s">
        <v>1064</v>
      </c>
      <c r="B582" s="167" t="s">
        <v>1065</v>
      </c>
      <c r="C582" s="50">
        <v>388</v>
      </c>
      <c r="D582" s="177"/>
      <c r="E582" s="177">
        <v>100</v>
      </c>
      <c r="F582" s="48">
        <f t="shared" si="16"/>
        <v>25.8</v>
      </c>
      <c r="G582" s="48" t="str">
        <f t="shared" si="17"/>
        <v/>
      </c>
    </row>
    <row r="583" spans="1:7">
      <c r="A583" s="105" t="s">
        <v>1066</v>
      </c>
      <c r="B583" s="167" t="s">
        <v>1067</v>
      </c>
      <c r="C583" s="50"/>
      <c r="D583" s="50"/>
      <c r="E583" s="50"/>
      <c r="F583" s="48" t="str">
        <f t="shared" ref="F583:F646" si="18">IF(C583=0,"",ROUND(E583/C583*100,1))</f>
        <v/>
      </c>
      <c r="G583" s="48" t="str">
        <f t="shared" ref="G583:G646" si="19">IF(D583=0,"",ROUND(E583/D583*100,1))</f>
        <v/>
      </c>
    </row>
    <row r="584" spans="1:7">
      <c r="A584" s="105" t="s">
        <v>1068</v>
      </c>
      <c r="B584" s="167" t="s">
        <v>1069</v>
      </c>
      <c r="C584" s="50"/>
      <c r="D584" s="50"/>
      <c r="E584" s="50"/>
      <c r="F584" s="48" t="str">
        <f t="shared" si="18"/>
        <v/>
      </c>
      <c r="G584" s="48" t="str">
        <f t="shared" si="19"/>
        <v/>
      </c>
    </row>
    <row r="585" spans="1:7">
      <c r="A585" s="105" t="s">
        <v>1070</v>
      </c>
      <c r="B585" s="167" t="s">
        <v>1071</v>
      </c>
      <c r="C585" s="50"/>
      <c r="D585" s="50"/>
      <c r="E585" s="50"/>
      <c r="F585" s="48" t="str">
        <f t="shared" si="18"/>
        <v/>
      </c>
      <c r="G585" s="48" t="str">
        <f t="shared" si="19"/>
        <v/>
      </c>
    </row>
    <row r="586" spans="1:7">
      <c r="A586" s="105" t="s">
        <v>1072</v>
      </c>
      <c r="B586" s="167" t="s">
        <v>1073</v>
      </c>
      <c r="C586" s="50"/>
      <c r="D586" s="50"/>
      <c r="E586" s="50"/>
      <c r="F586" s="48" t="str">
        <f t="shared" si="18"/>
        <v/>
      </c>
      <c r="G586" s="48" t="str">
        <f t="shared" si="19"/>
        <v/>
      </c>
    </row>
    <row r="587" spans="1:7">
      <c r="A587" s="105" t="s">
        <v>1074</v>
      </c>
      <c r="B587" s="167" t="s">
        <v>1075</v>
      </c>
      <c r="C587" s="50"/>
      <c r="D587" s="50"/>
      <c r="E587" s="50"/>
      <c r="F587" s="48" t="str">
        <f t="shared" si="18"/>
        <v/>
      </c>
      <c r="G587" s="48" t="str">
        <f t="shared" si="19"/>
        <v/>
      </c>
    </row>
    <row r="588" spans="1:7">
      <c r="A588" s="162" t="s">
        <v>1076</v>
      </c>
      <c r="B588" s="173" t="s">
        <v>1077</v>
      </c>
      <c r="C588" s="164">
        <f>SUM(C589:C595)</f>
        <v>27</v>
      </c>
      <c r="D588" s="164">
        <f>SUM(D589:D595)</f>
        <v>290</v>
      </c>
      <c r="E588" s="164">
        <f>SUM(E589:E595)</f>
        <v>172</v>
      </c>
      <c r="F588" s="48">
        <f t="shared" si="18"/>
        <v>637</v>
      </c>
      <c r="G588" s="48">
        <f t="shared" si="19"/>
        <v>59.3</v>
      </c>
    </row>
    <row r="589" spans="1:7">
      <c r="A589" s="105" t="s">
        <v>1078</v>
      </c>
      <c r="B589" s="167" t="s">
        <v>1079</v>
      </c>
      <c r="C589" s="50">
        <v>7</v>
      </c>
      <c r="D589" s="177">
        <v>91</v>
      </c>
      <c r="E589" s="177">
        <v>2</v>
      </c>
      <c r="F589" s="48">
        <f t="shared" si="18"/>
        <v>28.6</v>
      </c>
      <c r="G589" s="48">
        <f t="shared" si="19"/>
        <v>2.2</v>
      </c>
    </row>
    <row r="590" spans="1:7">
      <c r="A590" s="105" t="s">
        <v>1080</v>
      </c>
      <c r="B590" s="167" t="s">
        <v>1081</v>
      </c>
      <c r="C590" s="50">
        <v>20</v>
      </c>
      <c r="D590" s="177">
        <v>180</v>
      </c>
      <c r="E590" s="177">
        <v>150</v>
      </c>
      <c r="F590" s="48">
        <f t="shared" si="18"/>
        <v>750</v>
      </c>
      <c r="G590" s="48">
        <f t="shared" si="19"/>
        <v>83.3</v>
      </c>
    </row>
    <row r="591" spans="1:7">
      <c r="A591" s="105" t="s">
        <v>1082</v>
      </c>
      <c r="B591" s="167" t="s">
        <v>1083</v>
      </c>
      <c r="C591" s="50"/>
      <c r="D591" s="50"/>
      <c r="E591" s="50"/>
      <c r="F591" s="48" t="str">
        <f t="shared" si="18"/>
        <v/>
      </c>
      <c r="G591" s="48" t="str">
        <f t="shared" si="19"/>
        <v/>
      </c>
    </row>
    <row r="592" spans="1:7">
      <c r="A592" s="105" t="s">
        <v>1084</v>
      </c>
      <c r="B592" s="167" t="s">
        <v>1085</v>
      </c>
      <c r="C592" s="50"/>
      <c r="D592" s="50">
        <v>5</v>
      </c>
      <c r="E592" s="50">
        <v>20</v>
      </c>
      <c r="F592" s="48" t="str">
        <f t="shared" si="18"/>
        <v/>
      </c>
      <c r="G592" s="48">
        <f t="shared" si="19"/>
        <v>400</v>
      </c>
    </row>
    <row r="593" spans="1:7">
      <c r="A593" s="105" t="s">
        <v>1086</v>
      </c>
      <c r="B593" s="167" t="s">
        <v>1087</v>
      </c>
      <c r="C593" s="50"/>
      <c r="D593" s="50"/>
      <c r="E593" s="50"/>
      <c r="F593" s="48" t="str">
        <f t="shared" si="18"/>
        <v/>
      </c>
      <c r="G593" s="48" t="str">
        <f t="shared" si="19"/>
        <v/>
      </c>
    </row>
    <row r="594" spans="1:7">
      <c r="A594" s="105" t="s">
        <v>1088</v>
      </c>
      <c r="B594" s="167" t="s">
        <v>1089</v>
      </c>
      <c r="C594" s="50"/>
      <c r="D594" s="50"/>
      <c r="E594" s="50"/>
      <c r="F594" s="48" t="str">
        <f t="shared" si="18"/>
        <v/>
      </c>
      <c r="G594" s="48" t="str">
        <f t="shared" si="19"/>
        <v/>
      </c>
    </row>
    <row r="595" spans="1:7">
      <c r="A595" s="105" t="s">
        <v>1090</v>
      </c>
      <c r="B595" s="167" t="s">
        <v>1091</v>
      </c>
      <c r="C595" s="50"/>
      <c r="D595" s="50">
        <v>14</v>
      </c>
      <c r="E595" s="50"/>
      <c r="F595" s="48" t="str">
        <f t="shared" si="18"/>
        <v/>
      </c>
      <c r="G595" s="48">
        <f t="shared" si="19"/>
        <v>0</v>
      </c>
    </row>
    <row r="596" spans="1:7">
      <c r="A596" s="162" t="s">
        <v>1092</v>
      </c>
      <c r="B596" s="173" t="s">
        <v>1093</v>
      </c>
      <c r="C596" s="164">
        <f>SUM(C597:C604)</f>
        <v>361</v>
      </c>
      <c r="D596" s="164">
        <f>SUM(D597:D604)</f>
        <v>228</v>
      </c>
      <c r="E596" s="164">
        <f>SUM(E597:E604)</f>
        <v>247</v>
      </c>
      <c r="F596" s="48">
        <f t="shared" si="18"/>
        <v>68.4</v>
      </c>
      <c r="G596" s="48">
        <f t="shared" si="19"/>
        <v>108.3</v>
      </c>
    </row>
    <row r="597" spans="1:7">
      <c r="A597" s="105" t="s">
        <v>1094</v>
      </c>
      <c r="B597" s="167" t="s">
        <v>89</v>
      </c>
      <c r="C597" s="50"/>
      <c r="D597" s="50">
        <v>3</v>
      </c>
      <c r="E597" s="50"/>
      <c r="F597" s="48" t="str">
        <f t="shared" si="18"/>
        <v/>
      </c>
      <c r="G597" s="48">
        <f t="shared" si="19"/>
        <v>0</v>
      </c>
    </row>
    <row r="598" spans="1:7">
      <c r="A598" s="105" t="s">
        <v>1095</v>
      </c>
      <c r="B598" s="167" t="s">
        <v>91</v>
      </c>
      <c r="C598" s="50"/>
      <c r="D598" s="50"/>
      <c r="E598" s="50"/>
      <c r="F598" s="48" t="str">
        <f t="shared" si="18"/>
        <v/>
      </c>
      <c r="G598" s="48" t="str">
        <f t="shared" si="19"/>
        <v/>
      </c>
    </row>
    <row r="599" spans="1:7">
      <c r="A599" s="105" t="s">
        <v>1096</v>
      </c>
      <c r="B599" s="167" t="s">
        <v>93</v>
      </c>
      <c r="C599" s="50"/>
      <c r="D599" s="50"/>
      <c r="E599" s="50"/>
      <c r="F599" s="48" t="str">
        <f t="shared" si="18"/>
        <v/>
      </c>
      <c r="G599" s="48" t="str">
        <f t="shared" si="19"/>
        <v/>
      </c>
    </row>
    <row r="600" spans="1:7">
      <c r="A600" s="105" t="s">
        <v>1097</v>
      </c>
      <c r="B600" s="167" t="s">
        <v>1098</v>
      </c>
      <c r="C600" s="50">
        <v>18</v>
      </c>
      <c r="D600" s="50">
        <v>5</v>
      </c>
      <c r="E600" s="50">
        <v>8</v>
      </c>
      <c r="F600" s="48">
        <f t="shared" si="18"/>
        <v>44.4</v>
      </c>
      <c r="G600" s="48">
        <f t="shared" si="19"/>
        <v>160</v>
      </c>
    </row>
    <row r="601" spans="1:7">
      <c r="A601" s="105" t="s">
        <v>1099</v>
      </c>
      <c r="B601" s="167" t="s">
        <v>1100</v>
      </c>
      <c r="C601" s="50"/>
      <c r="D601" s="50"/>
      <c r="E601" s="50"/>
      <c r="F601" s="48" t="str">
        <f t="shared" si="18"/>
        <v/>
      </c>
      <c r="G601" s="48" t="str">
        <f t="shared" si="19"/>
        <v/>
      </c>
    </row>
    <row r="602" spans="1:7">
      <c r="A602" s="105" t="s">
        <v>1101</v>
      </c>
      <c r="B602" s="167" t="s">
        <v>1102</v>
      </c>
      <c r="C602" s="50"/>
      <c r="D602" s="50"/>
      <c r="E602" s="50"/>
      <c r="F602" s="48" t="str">
        <f t="shared" si="18"/>
        <v/>
      </c>
      <c r="G602" s="48" t="str">
        <f t="shared" si="19"/>
        <v/>
      </c>
    </row>
    <row r="603" spans="1:7">
      <c r="A603" s="105" t="s">
        <v>1103</v>
      </c>
      <c r="B603" s="167" t="s">
        <v>1104</v>
      </c>
      <c r="C603" s="50">
        <v>160</v>
      </c>
      <c r="D603" s="50">
        <v>156</v>
      </c>
      <c r="E603" s="50">
        <v>104</v>
      </c>
      <c r="F603" s="48">
        <f t="shared" si="18"/>
        <v>65</v>
      </c>
      <c r="G603" s="48">
        <f t="shared" si="19"/>
        <v>66.7</v>
      </c>
    </row>
    <row r="604" spans="1:7">
      <c r="A604" s="105" t="s">
        <v>1105</v>
      </c>
      <c r="B604" s="167" t="s">
        <v>1106</v>
      </c>
      <c r="C604" s="50">
        <v>183</v>
      </c>
      <c r="D604" s="50">
        <v>64</v>
      </c>
      <c r="E604" s="50">
        <v>135</v>
      </c>
      <c r="F604" s="48">
        <f t="shared" si="18"/>
        <v>73.8</v>
      </c>
      <c r="G604" s="48">
        <f t="shared" si="19"/>
        <v>210.9</v>
      </c>
    </row>
    <row r="605" spans="1:7">
      <c r="A605" s="162" t="s">
        <v>1107</v>
      </c>
      <c r="B605" s="173" t="s">
        <v>1108</v>
      </c>
      <c r="C605" s="164">
        <f>SUM(C606:C610)</f>
        <v>0</v>
      </c>
      <c r="D605" s="164">
        <f>SUM(D606:D610)</f>
        <v>0</v>
      </c>
      <c r="E605" s="164">
        <f>SUM(E606:E610)</f>
        <v>0</v>
      </c>
      <c r="F605" s="48" t="str">
        <f t="shared" si="18"/>
        <v/>
      </c>
      <c r="G605" s="48" t="str">
        <f t="shared" si="19"/>
        <v/>
      </c>
    </row>
    <row r="606" spans="1:7">
      <c r="A606" s="105" t="s">
        <v>1109</v>
      </c>
      <c r="B606" s="167" t="s">
        <v>89</v>
      </c>
      <c r="C606" s="50"/>
      <c r="D606" s="50"/>
      <c r="E606" s="50"/>
      <c r="F606" s="48" t="str">
        <f t="shared" si="18"/>
        <v/>
      </c>
      <c r="G606" s="48" t="str">
        <f t="shared" si="19"/>
        <v/>
      </c>
    </row>
    <row r="607" spans="1:7">
      <c r="A607" s="105" t="s">
        <v>1110</v>
      </c>
      <c r="B607" s="167" t="s">
        <v>91</v>
      </c>
      <c r="C607" s="50"/>
      <c r="D607" s="50"/>
      <c r="E607" s="50"/>
      <c r="F607" s="48" t="str">
        <f t="shared" si="18"/>
        <v/>
      </c>
      <c r="G607" s="48" t="str">
        <f t="shared" si="19"/>
        <v/>
      </c>
    </row>
    <row r="608" spans="1:7">
      <c r="A608" s="105" t="s">
        <v>1111</v>
      </c>
      <c r="B608" s="167" t="s">
        <v>93</v>
      </c>
      <c r="C608" s="50"/>
      <c r="D608" s="50"/>
      <c r="E608" s="50"/>
      <c r="F608" s="48" t="str">
        <f t="shared" si="18"/>
        <v/>
      </c>
      <c r="G608" s="48" t="str">
        <f t="shared" si="19"/>
        <v/>
      </c>
    </row>
    <row r="609" spans="1:7">
      <c r="A609" s="105" t="s">
        <v>1112</v>
      </c>
      <c r="B609" s="167" t="s">
        <v>107</v>
      </c>
      <c r="C609" s="50"/>
      <c r="D609" s="50"/>
      <c r="E609" s="50"/>
      <c r="F609" s="48" t="str">
        <f t="shared" si="18"/>
        <v/>
      </c>
      <c r="G609" s="48" t="str">
        <f t="shared" si="19"/>
        <v/>
      </c>
    </row>
    <row r="610" spans="1:7">
      <c r="A610" s="105" t="s">
        <v>1113</v>
      </c>
      <c r="B610" s="167" t="s">
        <v>1114</v>
      </c>
      <c r="C610" s="50"/>
      <c r="D610" s="50"/>
      <c r="E610" s="50"/>
      <c r="F610" s="48" t="str">
        <f t="shared" si="18"/>
        <v/>
      </c>
      <c r="G610" s="48" t="str">
        <f t="shared" si="19"/>
        <v/>
      </c>
    </row>
    <row r="611" spans="1:7">
      <c r="A611" s="162" t="s">
        <v>1115</v>
      </c>
      <c r="B611" s="173" t="s">
        <v>1116</v>
      </c>
      <c r="C611" s="164">
        <f>SUM(C612:C613)</f>
        <v>112</v>
      </c>
      <c r="D611" s="164">
        <f>SUM(D612:D613)</f>
        <v>585</v>
      </c>
      <c r="E611" s="164">
        <f>SUM(E612:E613)</f>
        <v>250</v>
      </c>
      <c r="F611" s="48">
        <f t="shared" si="18"/>
        <v>223.2</v>
      </c>
      <c r="G611" s="48">
        <f t="shared" si="19"/>
        <v>42.7</v>
      </c>
    </row>
    <row r="612" spans="1:7">
      <c r="A612" s="105" t="s">
        <v>1117</v>
      </c>
      <c r="B612" s="167" t="s">
        <v>1118</v>
      </c>
      <c r="C612" s="50">
        <v>52</v>
      </c>
      <c r="D612" s="50">
        <v>201</v>
      </c>
      <c r="E612" s="50">
        <v>250</v>
      </c>
      <c r="F612" s="48">
        <f t="shared" si="18"/>
        <v>480.8</v>
      </c>
      <c r="G612" s="48">
        <f t="shared" si="19"/>
        <v>124.4</v>
      </c>
    </row>
    <row r="613" spans="1:7">
      <c r="A613" s="105" t="s">
        <v>1119</v>
      </c>
      <c r="B613" s="167" t="s">
        <v>1120</v>
      </c>
      <c r="C613" s="50">
        <v>60</v>
      </c>
      <c r="D613" s="50">
        <v>384</v>
      </c>
      <c r="E613" s="50"/>
      <c r="F613" s="48">
        <f t="shared" si="18"/>
        <v>0</v>
      </c>
      <c r="G613" s="48">
        <f t="shared" si="19"/>
        <v>0</v>
      </c>
    </row>
    <row r="614" spans="1:7">
      <c r="A614" s="162" t="s">
        <v>1121</v>
      </c>
      <c r="B614" s="173" t="s">
        <v>1122</v>
      </c>
      <c r="C614" s="164">
        <f>SUM(C615:C616)</f>
        <v>1</v>
      </c>
      <c r="D614" s="164">
        <f>SUM(D615:D616)</f>
        <v>5</v>
      </c>
      <c r="E614" s="164">
        <f>SUM(E615:E616)</f>
        <v>9</v>
      </c>
      <c r="F614" s="48">
        <f t="shared" si="18"/>
        <v>900</v>
      </c>
      <c r="G614" s="48">
        <f t="shared" si="19"/>
        <v>180</v>
      </c>
    </row>
    <row r="615" spans="1:7">
      <c r="A615" s="105" t="s">
        <v>1123</v>
      </c>
      <c r="B615" s="167" t="s">
        <v>1124</v>
      </c>
      <c r="C615" s="50">
        <v>1</v>
      </c>
      <c r="D615" s="50">
        <v>5</v>
      </c>
      <c r="E615" s="50">
        <v>9</v>
      </c>
      <c r="F615" s="48">
        <f t="shared" si="18"/>
        <v>900</v>
      </c>
      <c r="G615" s="48">
        <f t="shared" si="19"/>
        <v>180</v>
      </c>
    </row>
    <row r="616" spans="1:7">
      <c r="A616" s="105" t="s">
        <v>1125</v>
      </c>
      <c r="B616" s="167" t="s">
        <v>1126</v>
      </c>
      <c r="C616" s="50"/>
      <c r="D616" s="50"/>
      <c r="E616" s="50"/>
      <c r="F616" s="48" t="str">
        <f t="shared" si="18"/>
        <v/>
      </c>
      <c r="G616" s="48" t="str">
        <f t="shared" si="19"/>
        <v/>
      </c>
    </row>
    <row r="617" spans="1:7">
      <c r="A617" s="162" t="s">
        <v>1127</v>
      </c>
      <c r="B617" s="173" t="s">
        <v>1128</v>
      </c>
      <c r="C617" s="164">
        <f>SUM(C618:C619)</f>
        <v>68</v>
      </c>
      <c r="D617" s="164">
        <f>SUM(D618:D619)</f>
        <v>200</v>
      </c>
      <c r="E617" s="164">
        <f>SUM(E618:E619)</f>
        <v>0</v>
      </c>
      <c r="F617" s="48">
        <f t="shared" si="18"/>
        <v>0</v>
      </c>
      <c r="G617" s="48">
        <f t="shared" si="19"/>
        <v>0</v>
      </c>
    </row>
    <row r="618" spans="1:7">
      <c r="A618" s="105" t="s">
        <v>1129</v>
      </c>
      <c r="B618" s="167" t="s">
        <v>1130</v>
      </c>
      <c r="C618" s="50">
        <v>6</v>
      </c>
      <c r="D618" s="50">
        <v>9</v>
      </c>
      <c r="E618" s="50"/>
      <c r="F618" s="48">
        <f t="shared" si="18"/>
        <v>0</v>
      </c>
      <c r="G618" s="48">
        <f t="shared" si="19"/>
        <v>0</v>
      </c>
    </row>
    <row r="619" spans="1:7">
      <c r="A619" s="105" t="s">
        <v>1131</v>
      </c>
      <c r="B619" s="167" t="s">
        <v>1132</v>
      </c>
      <c r="C619" s="50">
        <v>62</v>
      </c>
      <c r="D619" s="50">
        <v>191</v>
      </c>
      <c r="E619" s="50"/>
      <c r="F619" s="48">
        <f t="shared" si="18"/>
        <v>0</v>
      </c>
      <c r="G619" s="48">
        <f t="shared" si="19"/>
        <v>0</v>
      </c>
    </row>
    <row r="620" spans="1:7">
      <c r="A620" s="162" t="s">
        <v>1133</v>
      </c>
      <c r="B620" s="173" t="s">
        <v>1134</v>
      </c>
      <c r="C620" s="164">
        <f>SUM(C621:C622)</f>
        <v>0</v>
      </c>
      <c r="D620" s="164">
        <f>SUM(D621:D622)</f>
        <v>0</v>
      </c>
      <c r="E620" s="164">
        <f>SUM(E621:E622)</f>
        <v>0</v>
      </c>
      <c r="F620" s="48" t="str">
        <f t="shared" si="18"/>
        <v/>
      </c>
      <c r="G620" s="48" t="str">
        <f t="shared" si="19"/>
        <v/>
      </c>
    </row>
    <row r="621" spans="1:7">
      <c r="A621" s="105" t="s">
        <v>1135</v>
      </c>
      <c r="B621" s="167" t="s">
        <v>1136</v>
      </c>
      <c r="C621" s="50"/>
      <c r="D621" s="50"/>
      <c r="E621" s="50"/>
      <c r="F621" s="48" t="str">
        <f t="shared" si="18"/>
        <v/>
      </c>
      <c r="G621" s="48" t="str">
        <f t="shared" si="19"/>
        <v/>
      </c>
    </row>
    <row r="622" spans="1:7">
      <c r="A622" s="105" t="s">
        <v>1137</v>
      </c>
      <c r="B622" s="167" t="s">
        <v>1138</v>
      </c>
      <c r="C622" s="50"/>
      <c r="D622" s="50"/>
      <c r="E622" s="50"/>
      <c r="F622" s="48" t="str">
        <f t="shared" si="18"/>
        <v/>
      </c>
      <c r="G622" s="48" t="str">
        <f t="shared" si="19"/>
        <v/>
      </c>
    </row>
    <row r="623" spans="1:7">
      <c r="A623" s="162" t="s">
        <v>1139</v>
      </c>
      <c r="B623" s="173" t="s">
        <v>1140</v>
      </c>
      <c r="C623" s="164">
        <f>SUM(C624:C625)</f>
        <v>5</v>
      </c>
      <c r="D623" s="164">
        <f>SUM(D624:D625)</f>
        <v>1</v>
      </c>
      <c r="E623" s="164">
        <f>SUM(E624:E625)</f>
        <v>6</v>
      </c>
      <c r="F623" s="48">
        <f t="shared" si="18"/>
        <v>120</v>
      </c>
      <c r="G623" s="48">
        <f t="shared" si="19"/>
        <v>600</v>
      </c>
    </row>
    <row r="624" spans="1:7">
      <c r="A624" s="105" t="s">
        <v>1141</v>
      </c>
      <c r="B624" s="167" t="s">
        <v>1142</v>
      </c>
      <c r="C624" s="50"/>
      <c r="D624" s="50"/>
      <c r="E624" s="50"/>
      <c r="F624" s="48" t="str">
        <f t="shared" si="18"/>
        <v/>
      </c>
      <c r="G624" s="48" t="str">
        <f t="shared" si="19"/>
        <v/>
      </c>
    </row>
    <row r="625" spans="1:7">
      <c r="A625" s="105" t="s">
        <v>1143</v>
      </c>
      <c r="B625" s="167" t="s">
        <v>1144</v>
      </c>
      <c r="C625" s="50">
        <v>5</v>
      </c>
      <c r="D625" s="50">
        <v>1</v>
      </c>
      <c r="E625" s="50">
        <v>6</v>
      </c>
      <c r="F625" s="48">
        <f t="shared" si="18"/>
        <v>120</v>
      </c>
      <c r="G625" s="48">
        <f t="shared" si="19"/>
        <v>600</v>
      </c>
    </row>
    <row r="626" spans="1:7">
      <c r="A626" s="162" t="s">
        <v>1145</v>
      </c>
      <c r="B626" s="173" t="s">
        <v>1146</v>
      </c>
      <c r="C626" s="164">
        <f>SUM(C627:C629)</f>
        <v>701</v>
      </c>
      <c r="D626" s="164">
        <f>SUM(D627:D629)</f>
        <v>466</v>
      </c>
      <c r="E626" s="164">
        <f>SUM(E627:E629)</f>
        <v>760</v>
      </c>
      <c r="F626" s="48">
        <f t="shared" si="18"/>
        <v>108.4</v>
      </c>
      <c r="G626" s="48">
        <f t="shared" si="19"/>
        <v>163.1</v>
      </c>
    </row>
    <row r="627" spans="1:7">
      <c r="A627" s="105" t="s">
        <v>1147</v>
      </c>
      <c r="B627" s="167" t="s">
        <v>1148</v>
      </c>
      <c r="C627" s="50"/>
      <c r="D627" s="50"/>
      <c r="E627" s="50"/>
      <c r="F627" s="48" t="str">
        <f t="shared" si="18"/>
        <v/>
      </c>
      <c r="G627" s="48" t="str">
        <f t="shared" si="19"/>
        <v/>
      </c>
    </row>
    <row r="628" spans="1:7">
      <c r="A628" s="105" t="s">
        <v>1149</v>
      </c>
      <c r="B628" s="167" t="s">
        <v>1150</v>
      </c>
      <c r="C628" s="50">
        <v>701</v>
      </c>
      <c r="D628" s="50">
        <v>466</v>
      </c>
      <c r="E628" s="50">
        <v>760</v>
      </c>
      <c r="F628" s="48">
        <f t="shared" si="18"/>
        <v>108.4</v>
      </c>
      <c r="G628" s="48">
        <f t="shared" si="19"/>
        <v>163.1</v>
      </c>
    </row>
    <row r="629" spans="1:7">
      <c r="A629" s="105" t="s">
        <v>1151</v>
      </c>
      <c r="B629" s="167" t="s">
        <v>1152</v>
      </c>
      <c r="C629" s="50"/>
      <c r="D629" s="50"/>
      <c r="E629" s="50"/>
      <c r="F629" s="48" t="str">
        <f t="shared" si="18"/>
        <v/>
      </c>
      <c r="G629" s="48" t="str">
        <f t="shared" si="19"/>
        <v/>
      </c>
    </row>
    <row r="630" spans="1:7">
      <c r="A630" s="162" t="s">
        <v>1153</v>
      </c>
      <c r="B630" s="173" t="s">
        <v>1154</v>
      </c>
      <c r="C630" s="164">
        <f>SUM(C631:C633)</f>
        <v>0</v>
      </c>
      <c r="D630" s="164">
        <f>SUM(D631:D633)</f>
        <v>0</v>
      </c>
      <c r="E630" s="164">
        <f>SUM(E631:E633)</f>
        <v>0</v>
      </c>
      <c r="F630" s="48" t="str">
        <f t="shared" si="18"/>
        <v/>
      </c>
      <c r="G630" s="48" t="str">
        <f t="shared" si="19"/>
        <v/>
      </c>
    </row>
    <row r="631" spans="1:7">
      <c r="A631" s="105" t="s">
        <v>1155</v>
      </c>
      <c r="B631" s="167" t="s">
        <v>1156</v>
      </c>
      <c r="C631" s="50"/>
      <c r="D631" s="50"/>
      <c r="E631" s="50"/>
      <c r="F631" s="48" t="str">
        <f t="shared" si="18"/>
        <v/>
      </c>
      <c r="G631" s="48" t="str">
        <f t="shared" si="19"/>
        <v/>
      </c>
    </row>
    <row r="632" spans="1:7">
      <c r="A632" s="105" t="s">
        <v>1157</v>
      </c>
      <c r="B632" s="167" t="s">
        <v>1158</v>
      </c>
      <c r="C632" s="50"/>
      <c r="D632" s="50"/>
      <c r="E632" s="50"/>
      <c r="F632" s="48" t="str">
        <f t="shared" si="18"/>
        <v/>
      </c>
      <c r="G632" s="48" t="str">
        <f t="shared" si="19"/>
        <v/>
      </c>
    </row>
    <row r="633" spans="1:7">
      <c r="A633" s="105" t="s">
        <v>1159</v>
      </c>
      <c r="B633" s="167" t="s">
        <v>1160</v>
      </c>
      <c r="C633" s="50"/>
      <c r="D633" s="50"/>
      <c r="E633" s="50"/>
      <c r="F633" s="48" t="str">
        <f t="shared" si="18"/>
        <v/>
      </c>
      <c r="G633" s="48" t="str">
        <f t="shared" si="19"/>
        <v/>
      </c>
    </row>
    <row r="634" spans="1:7">
      <c r="A634" s="162" t="s">
        <v>1161</v>
      </c>
      <c r="B634" s="178" t="s">
        <v>1162</v>
      </c>
      <c r="C634" s="164">
        <f>SUM(C635:C641)</f>
        <v>75</v>
      </c>
      <c r="D634" s="164">
        <f>SUM(D635:D641)</f>
        <v>76</v>
      </c>
      <c r="E634" s="164">
        <f>SUM(E635:E641)</f>
        <v>400</v>
      </c>
      <c r="F634" s="48">
        <f t="shared" si="18"/>
        <v>533.3</v>
      </c>
      <c r="G634" s="48">
        <f t="shared" si="19"/>
        <v>526.3</v>
      </c>
    </row>
    <row r="635" spans="1:7">
      <c r="A635" s="105" t="s">
        <v>1163</v>
      </c>
      <c r="B635" s="167" t="s">
        <v>89</v>
      </c>
      <c r="C635" s="50"/>
      <c r="D635" s="177"/>
      <c r="E635" s="177"/>
      <c r="F635" s="48" t="str">
        <f t="shared" si="18"/>
        <v/>
      </c>
      <c r="G635" s="48" t="str">
        <f t="shared" si="19"/>
        <v/>
      </c>
    </row>
    <row r="636" spans="1:7">
      <c r="A636" s="105" t="s">
        <v>1164</v>
      </c>
      <c r="B636" s="167" t="s">
        <v>91</v>
      </c>
      <c r="C636" s="50"/>
      <c r="D636" s="50"/>
      <c r="E636" s="50"/>
      <c r="F636" s="48" t="str">
        <f t="shared" si="18"/>
        <v/>
      </c>
      <c r="G636" s="48" t="str">
        <f t="shared" si="19"/>
        <v/>
      </c>
    </row>
    <row r="637" spans="1:7">
      <c r="A637" s="105" t="s">
        <v>1165</v>
      </c>
      <c r="B637" s="167" t="s">
        <v>93</v>
      </c>
      <c r="C637" s="50"/>
      <c r="D637" s="50"/>
      <c r="E637" s="50"/>
      <c r="F637" s="48" t="str">
        <f t="shared" si="18"/>
        <v/>
      </c>
      <c r="G637" s="48" t="str">
        <f t="shared" si="19"/>
        <v/>
      </c>
    </row>
    <row r="638" spans="1:7">
      <c r="A638" s="105" t="s">
        <v>1166</v>
      </c>
      <c r="B638" s="167" t="s">
        <v>1167</v>
      </c>
      <c r="C638" s="50">
        <v>75</v>
      </c>
      <c r="D638" s="50">
        <v>24</v>
      </c>
      <c r="E638" s="50">
        <v>80</v>
      </c>
      <c r="F638" s="48">
        <f t="shared" si="18"/>
        <v>106.7</v>
      </c>
      <c r="G638" s="48">
        <f t="shared" si="19"/>
        <v>333.3</v>
      </c>
    </row>
    <row r="639" spans="1:7">
      <c r="A639" s="105" t="s">
        <v>1168</v>
      </c>
      <c r="B639" s="167" t="s">
        <v>1169</v>
      </c>
      <c r="C639" s="50"/>
      <c r="D639" s="50"/>
      <c r="E639" s="50"/>
      <c r="F639" s="48" t="str">
        <f t="shared" si="18"/>
        <v/>
      </c>
      <c r="G639" s="48" t="str">
        <f t="shared" si="19"/>
        <v/>
      </c>
    </row>
    <row r="640" spans="1:7">
      <c r="A640" s="105" t="s">
        <v>1170</v>
      </c>
      <c r="B640" s="167" t="s">
        <v>107</v>
      </c>
      <c r="C640" s="50"/>
      <c r="D640" s="50"/>
      <c r="E640" s="50"/>
      <c r="F640" s="48" t="str">
        <f t="shared" si="18"/>
        <v/>
      </c>
      <c r="G640" s="48" t="str">
        <f t="shared" si="19"/>
        <v/>
      </c>
    </row>
    <row r="641" spans="1:7">
      <c r="A641" s="105" t="s">
        <v>1171</v>
      </c>
      <c r="B641" s="167" t="s">
        <v>1172</v>
      </c>
      <c r="C641" s="50"/>
      <c r="D641" s="50">
        <v>52</v>
      </c>
      <c r="E641" s="50">
        <v>320</v>
      </c>
      <c r="F641" s="48" t="str">
        <f t="shared" si="18"/>
        <v/>
      </c>
      <c r="G641" s="48">
        <f t="shared" si="19"/>
        <v>615.4</v>
      </c>
    </row>
    <row r="642" spans="1:7">
      <c r="A642" s="162" t="s">
        <v>1173</v>
      </c>
      <c r="B642" s="173" t="s">
        <v>1174</v>
      </c>
      <c r="C642" s="164">
        <f>SUM(C643:C644)</f>
        <v>0</v>
      </c>
      <c r="D642" s="164">
        <f>SUM(D643:D644)</f>
        <v>0</v>
      </c>
      <c r="E642" s="164">
        <f>SUM(E643:E644)</f>
        <v>0</v>
      </c>
      <c r="F642" s="48" t="str">
        <f t="shared" si="18"/>
        <v/>
      </c>
      <c r="G642" s="48" t="str">
        <f t="shared" si="19"/>
        <v/>
      </c>
    </row>
    <row r="643" spans="1:7">
      <c r="A643" s="105" t="s">
        <v>1175</v>
      </c>
      <c r="B643" s="167" t="s">
        <v>1176</v>
      </c>
      <c r="C643" s="50"/>
      <c r="D643" s="50"/>
      <c r="E643" s="50"/>
      <c r="F643" s="48" t="str">
        <f t="shared" si="18"/>
        <v/>
      </c>
      <c r="G643" s="48" t="str">
        <f t="shared" si="19"/>
        <v/>
      </c>
    </row>
    <row r="644" spans="1:7">
      <c r="A644" s="105" t="s">
        <v>1177</v>
      </c>
      <c r="B644" s="167" t="s">
        <v>1178</v>
      </c>
      <c r="C644" s="50"/>
      <c r="D644" s="50"/>
      <c r="E644" s="50"/>
      <c r="F644" s="48" t="str">
        <f t="shared" si="18"/>
        <v/>
      </c>
      <c r="G644" s="48" t="str">
        <f t="shared" si="19"/>
        <v/>
      </c>
    </row>
    <row r="645" spans="1:7">
      <c r="A645" s="162" t="s">
        <v>1179</v>
      </c>
      <c r="B645" s="173" t="s">
        <v>1180</v>
      </c>
      <c r="C645" s="164">
        <f>SUM(C646)</f>
        <v>122</v>
      </c>
      <c r="D645" s="164">
        <f>SUM(D646)</f>
        <v>111</v>
      </c>
      <c r="E645" s="164">
        <f>SUM(E646)</f>
        <v>0</v>
      </c>
      <c r="F645" s="48">
        <f t="shared" si="18"/>
        <v>0</v>
      </c>
      <c r="G645" s="48">
        <f t="shared" si="19"/>
        <v>0</v>
      </c>
    </row>
    <row r="646" spans="1:7">
      <c r="A646" s="105" t="s">
        <v>1181</v>
      </c>
      <c r="B646" s="167" t="s">
        <v>1182</v>
      </c>
      <c r="C646" s="50">
        <v>122</v>
      </c>
      <c r="D646" s="50">
        <v>111</v>
      </c>
      <c r="E646" s="50"/>
      <c r="F646" s="48">
        <f t="shared" si="18"/>
        <v>0</v>
      </c>
      <c r="G646" s="48">
        <f t="shared" si="19"/>
        <v>0</v>
      </c>
    </row>
    <row r="647" spans="1:7">
      <c r="A647" s="160" t="s">
        <v>1183</v>
      </c>
      <c r="B647" s="161" t="s">
        <v>1184</v>
      </c>
      <c r="C647" s="48">
        <f>SUM(C648,C653,C668,C672,C684,C687,C691,C696,C700,C704,C707,C716,C718)</f>
        <v>4831</v>
      </c>
      <c r="D647" s="48">
        <f>SUM(D648,D653,D668,D672,D684,D687,D691,D696,D700,D704,D707,D716,D718)</f>
        <v>2785</v>
      </c>
      <c r="E647" s="48">
        <f>SUM(E648,E653,E668,E672,E684,E687,E691,E696,E700,E704,E707,E716,E718)</f>
        <v>6256</v>
      </c>
      <c r="F647" s="48">
        <f t="shared" ref="F647:F710" si="20">IF(C647=0,"",ROUND(E647/C647*100,1))</f>
        <v>129.5</v>
      </c>
      <c r="G647" s="48">
        <f t="shared" ref="G647:G710" si="21">IF(D647=0,"",ROUND(E647/D647*100,1))</f>
        <v>224.6</v>
      </c>
    </row>
    <row r="648" spans="1:7">
      <c r="A648" s="162" t="s">
        <v>1185</v>
      </c>
      <c r="B648" s="173" t="s">
        <v>1186</v>
      </c>
      <c r="C648" s="164">
        <f>SUM(C649:C652)</f>
        <v>317</v>
      </c>
      <c r="D648" s="164">
        <f>SUM(D649:D652)</f>
        <v>271</v>
      </c>
      <c r="E648" s="164">
        <f>SUM(E649:E652)</f>
        <v>460</v>
      </c>
      <c r="F648" s="48">
        <f t="shared" si="20"/>
        <v>145.1</v>
      </c>
      <c r="G648" s="48">
        <f t="shared" si="21"/>
        <v>169.7</v>
      </c>
    </row>
    <row r="649" spans="1:7">
      <c r="A649" s="105" t="s">
        <v>1187</v>
      </c>
      <c r="B649" s="167" t="s">
        <v>89</v>
      </c>
      <c r="C649" s="50">
        <v>312</v>
      </c>
      <c r="D649" s="50">
        <v>271</v>
      </c>
      <c r="E649" s="50">
        <v>460</v>
      </c>
      <c r="F649" s="48">
        <f t="shared" si="20"/>
        <v>147.4</v>
      </c>
      <c r="G649" s="48">
        <f t="shared" si="21"/>
        <v>169.7</v>
      </c>
    </row>
    <row r="650" spans="1:7">
      <c r="A650" s="105" t="s">
        <v>1188</v>
      </c>
      <c r="B650" s="167" t="s">
        <v>91</v>
      </c>
      <c r="C650" s="50"/>
      <c r="D650" s="50"/>
      <c r="E650" s="50"/>
      <c r="F650" s="48" t="str">
        <f t="shared" si="20"/>
        <v/>
      </c>
      <c r="G650" s="48" t="str">
        <f t="shared" si="21"/>
        <v/>
      </c>
    </row>
    <row r="651" spans="1:7">
      <c r="A651" s="105" t="s">
        <v>1189</v>
      </c>
      <c r="B651" s="167" t="s">
        <v>93</v>
      </c>
      <c r="C651" s="50"/>
      <c r="D651" s="50"/>
      <c r="E651" s="50"/>
      <c r="F651" s="48" t="str">
        <f t="shared" si="20"/>
        <v/>
      </c>
      <c r="G651" s="48" t="str">
        <f t="shared" si="21"/>
        <v/>
      </c>
    </row>
    <row r="652" spans="1:7">
      <c r="A652" s="105" t="s">
        <v>1190</v>
      </c>
      <c r="B652" s="167" t="s">
        <v>1191</v>
      </c>
      <c r="C652" s="50">
        <v>5</v>
      </c>
      <c r="D652" s="50"/>
      <c r="E652" s="50"/>
      <c r="F652" s="48">
        <f t="shared" si="20"/>
        <v>0</v>
      </c>
      <c r="G652" s="48" t="str">
        <f t="shared" si="21"/>
        <v/>
      </c>
    </row>
    <row r="653" spans="1:7">
      <c r="A653" s="162" t="s">
        <v>1192</v>
      </c>
      <c r="B653" s="173" t="s">
        <v>1193</v>
      </c>
      <c r="C653" s="164">
        <f>SUM(C654:C667)</f>
        <v>275</v>
      </c>
      <c r="D653" s="164">
        <f>SUM(D654:D667)</f>
        <v>91</v>
      </c>
      <c r="E653" s="164">
        <f>SUM(E654:E667)</f>
        <v>0</v>
      </c>
      <c r="F653" s="48">
        <f t="shared" si="20"/>
        <v>0</v>
      </c>
      <c r="G653" s="48">
        <f t="shared" si="21"/>
        <v>0</v>
      </c>
    </row>
    <row r="654" spans="1:7">
      <c r="A654" s="105" t="s">
        <v>1194</v>
      </c>
      <c r="B654" s="167" t="s">
        <v>1195</v>
      </c>
      <c r="C654" s="50">
        <v>275</v>
      </c>
      <c r="D654" s="50">
        <v>28</v>
      </c>
      <c r="E654" s="50"/>
      <c r="F654" s="48">
        <f t="shared" si="20"/>
        <v>0</v>
      </c>
      <c r="G654" s="48">
        <f t="shared" si="21"/>
        <v>0</v>
      </c>
    </row>
    <row r="655" spans="1:7">
      <c r="A655" s="105" t="s">
        <v>1196</v>
      </c>
      <c r="B655" s="167" t="s">
        <v>1197</v>
      </c>
      <c r="C655" s="50"/>
      <c r="D655" s="50"/>
      <c r="E655" s="50"/>
      <c r="F655" s="48" t="str">
        <f t="shared" si="20"/>
        <v/>
      </c>
      <c r="G655" s="48" t="str">
        <f t="shared" si="21"/>
        <v/>
      </c>
    </row>
    <row r="656" spans="1:7">
      <c r="A656" s="105" t="s">
        <v>1198</v>
      </c>
      <c r="B656" s="167" t="s">
        <v>1199</v>
      </c>
      <c r="C656" s="50"/>
      <c r="D656" s="50"/>
      <c r="E656" s="50"/>
      <c r="F656" s="48" t="str">
        <f t="shared" si="20"/>
        <v/>
      </c>
      <c r="G656" s="48" t="str">
        <f t="shared" si="21"/>
        <v/>
      </c>
    </row>
    <row r="657" spans="1:7">
      <c r="A657" s="105" t="s">
        <v>1200</v>
      </c>
      <c r="B657" s="167" t="s">
        <v>1201</v>
      </c>
      <c r="C657" s="50"/>
      <c r="D657" s="177"/>
      <c r="E657" s="177"/>
      <c r="F657" s="48" t="str">
        <f t="shared" si="20"/>
        <v/>
      </c>
      <c r="G657" s="48" t="str">
        <f t="shared" si="21"/>
        <v/>
      </c>
    </row>
    <row r="658" spans="1:7">
      <c r="A658" s="105" t="s">
        <v>1202</v>
      </c>
      <c r="B658" s="167" t="s">
        <v>1203</v>
      </c>
      <c r="C658" s="50"/>
      <c r="D658" s="177"/>
      <c r="E658" s="177"/>
      <c r="F658" s="48" t="str">
        <f t="shared" si="20"/>
        <v/>
      </c>
      <c r="G658" s="48" t="str">
        <f t="shared" si="21"/>
        <v/>
      </c>
    </row>
    <row r="659" spans="1:7">
      <c r="A659" s="105" t="s">
        <v>1204</v>
      </c>
      <c r="B659" s="167" t="s">
        <v>1205</v>
      </c>
      <c r="C659" s="50"/>
      <c r="D659" s="177"/>
      <c r="E659" s="177"/>
      <c r="F659" s="48" t="str">
        <f t="shared" si="20"/>
        <v/>
      </c>
      <c r="G659" s="48" t="str">
        <f t="shared" si="21"/>
        <v/>
      </c>
    </row>
    <row r="660" spans="1:7">
      <c r="A660" s="105" t="s">
        <v>1206</v>
      </c>
      <c r="B660" s="167" t="s">
        <v>1207</v>
      </c>
      <c r="C660" s="50"/>
      <c r="D660" s="50"/>
      <c r="E660" s="50"/>
      <c r="F660" s="48" t="str">
        <f t="shared" si="20"/>
        <v/>
      </c>
      <c r="G660" s="48" t="str">
        <f t="shared" si="21"/>
        <v/>
      </c>
    </row>
    <row r="661" spans="1:7">
      <c r="A661" s="105" t="s">
        <v>1208</v>
      </c>
      <c r="B661" s="167" t="s">
        <v>1209</v>
      </c>
      <c r="C661" s="50"/>
      <c r="D661" s="50"/>
      <c r="E661" s="50"/>
      <c r="F661" s="48" t="str">
        <f t="shared" si="20"/>
        <v/>
      </c>
      <c r="G661" s="48" t="str">
        <f t="shared" si="21"/>
        <v/>
      </c>
    </row>
    <row r="662" spans="1:7">
      <c r="A662" s="105" t="s">
        <v>1210</v>
      </c>
      <c r="B662" s="167" t="s">
        <v>1211</v>
      </c>
      <c r="C662" s="50"/>
      <c r="D662" s="50"/>
      <c r="E662" s="50"/>
      <c r="F662" s="48" t="str">
        <f t="shared" si="20"/>
        <v/>
      </c>
      <c r="G662" s="48" t="str">
        <f t="shared" si="21"/>
        <v/>
      </c>
    </row>
    <row r="663" spans="1:7">
      <c r="A663" s="105" t="s">
        <v>1212</v>
      </c>
      <c r="B663" s="167" t="s">
        <v>1213</v>
      </c>
      <c r="C663" s="50"/>
      <c r="D663" s="50"/>
      <c r="E663" s="50"/>
      <c r="F663" s="48" t="str">
        <f t="shared" si="20"/>
        <v/>
      </c>
      <c r="G663" s="48" t="str">
        <f t="shared" si="21"/>
        <v/>
      </c>
    </row>
    <row r="664" spans="1:7">
      <c r="A664" s="105" t="s">
        <v>1214</v>
      </c>
      <c r="B664" s="167" t="s">
        <v>1215</v>
      </c>
      <c r="C664" s="50"/>
      <c r="D664" s="50"/>
      <c r="E664" s="50"/>
      <c r="F664" s="48" t="str">
        <f t="shared" si="20"/>
        <v/>
      </c>
      <c r="G664" s="48" t="str">
        <f t="shared" si="21"/>
        <v/>
      </c>
    </row>
    <row r="665" spans="1:7">
      <c r="A665" s="105" t="s">
        <v>1216</v>
      </c>
      <c r="B665" s="167" t="s">
        <v>1217</v>
      </c>
      <c r="C665" s="50"/>
      <c r="D665" s="50"/>
      <c r="E665" s="50"/>
      <c r="F665" s="48" t="str">
        <f t="shared" si="20"/>
        <v/>
      </c>
      <c r="G665" s="48" t="str">
        <f t="shared" si="21"/>
        <v/>
      </c>
    </row>
    <row r="666" spans="1:7">
      <c r="A666" s="105" t="s">
        <v>1218</v>
      </c>
      <c r="B666" s="167" t="s">
        <v>1219</v>
      </c>
      <c r="C666" s="50"/>
      <c r="D666" s="50"/>
      <c r="E666" s="50"/>
      <c r="F666" s="48" t="str">
        <f t="shared" si="20"/>
        <v/>
      </c>
      <c r="G666" s="48" t="str">
        <f t="shared" si="21"/>
        <v/>
      </c>
    </row>
    <row r="667" spans="1:7">
      <c r="A667" s="105" t="s">
        <v>1220</v>
      </c>
      <c r="B667" s="167" t="s">
        <v>1221</v>
      </c>
      <c r="C667" s="50"/>
      <c r="D667" s="50">
        <v>63</v>
      </c>
      <c r="E667" s="50"/>
      <c r="F667" s="48" t="str">
        <f t="shared" si="20"/>
        <v/>
      </c>
      <c r="G667" s="48">
        <f t="shared" si="21"/>
        <v>0</v>
      </c>
    </row>
    <row r="668" spans="1:7">
      <c r="A668" s="162" t="s">
        <v>1222</v>
      </c>
      <c r="B668" s="173" t="s">
        <v>1223</v>
      </c>
      <c r="C668" s="164">
        <f>SUM(C669:C671)</f>
        <v>92</v>
      </c>
      <c r="D668" s="164">
        <f>SUM(D669:D671)</f>
        <v>154</v>
      </c>
      <c r="E668" s="164">
        <f>SUM(E669:E671)</f>
        <v>228</v>
      </c>
      <c r="F668" s="48">
        <f t="shared" si="20"/>
        <v>247.8</v>
      </c>
      <c r="G668" s="48">
        <f t="shared" si="21"/>
        <v>148.1</v>
      </c>
    </row>
    <row r="669" spans="1:7">
      <c r="A669" s="105" t="s">
        <v>1224</v>
      </c>
      <c r="B669" s="167" t="s">
        <v>1225</v>
      </c>
      <c r="C669" s="50"/>
      <c r="D669" s="177"/>
      <c r="E669" s="177"/>
      <c r="F669" s="48" t="str">
        <f t="shared" si="20"/>
        <v/>
      </c>
      <c r="G669" s="48" t="str">
        <f t="shared" si="21"/>
        <v/>
      </c>
    </row>
    <row r="670" spans="1:7">
      <c r="A670" s="105" t="s">
        <v>1226</v>
      </c>
      <c r="B670" s="167" t="s">
        <v>1227</v>
      </c>
      <c r="C670" s="50"/>
      <c r="D670" s="177"/>
      <c r="E670" s="177"/>
      <c r="F670" s="48" t="str">
        <f t="shared" si="20"/>
        <v/>
      </c>
      <c r="G670" s="48" t="str">
        <f t="shared" si="21"/>
        <v/>
      </c>
    </row>
    <row r="671" spans="1:7">
      <c r="A671" s="105" t="s">
        <v>1228</v>
      </c>
      <c r="B671" s="167" t="s">
        <v>1229</v>
      </c>
      <c r="C671" s="50">
        <v>92</v>
      </c>
      <c r="D671" s="177">
        <v>154</v>
      </c>
      <c r="E671" s="177">
        <v>228</v>
      </c>
      <c r="F671" s="48">
        <f t="shared" si="20"/>
        <v>247.8</v>
      </c>
      <c r="G671" s="48">
        <f t="shared" si="21"/>
        <v>148.1</v>
      </c>
    </row>
    <row r="672" spans="1:7">
      <c r="A672" s="162" t="s">
        <v>1230</v>
      </c>
      <c r="B672" s="173" t="s">
        <v>1231</v>
      </c>
      <c r="C672" s="164">
        <f>SUM(C673:C683)</f>
        <v>917</v>
      </c>
      <c r="D672" s="164">
        <f>SUM(D673:D683)</f>
        <v>1168</v>
      </c>
      <c r="E672" s="164">
        <f>SUM(E673:E683)</f>
        <v>2194</v>
      </c>
      <c r="F672" s="48">
        <f t="shared" si="20"/>
        <v>239.3</v>
      </c>
      <c r="G672" s="48">
        <f t="shared" si="21"/>
        <v>187.8</v>
      </c>
    </row>
    <row r="673" spans="1:7">
      <c r="A673" s="105" t="s">
        <v>1232</v>
      </c>
      <c r="B673" s="167" t="s">
        <v>1233</v>
      </c>
      <c r="C673" s="50"/>
      <c r="D673" s="177"/>
      <c r="E673" s="177">
        <v>300</v>
      </c>
      <c r="F673" s="48" t="str">
        <f t="shared" si="20"/>
        <v/>
      </c>
      <c r="G673" s="48" t="str">
        <f t="shared" si="21"/>
        <v/>
      </c>
    </row>
    <row r="674" spans="1:7">
      <c r="A674" s="105" t="s">
        <v>1234</v>
      </c>
      <c r="B674" s="167" t="s">
        <v>1235</v>
      </c>
      <c r="C674" s="50"/>
      <c r="D674" s="177"/>
      <c r="E674" s="177">
        <v>40</v>
      </c>
      <c r="F674" s="48" t="str">
        <f t="shared" si="20"/>
        <v/>
      </c>
      <c r="G674" s="48" t="str">
        <f t="shared" si="21"/>
        <v/>
      </c>
    </row>
    <row r="675" spans="1:7">
      <c r="A675" s="105" t="s">
        <v>1236</v>
      </c>
      <c r="B675" s="167" t="s">
        <v>1237</v>
      </c>
      <c r="C675" s="50"/>
      <c r="D675" s="177"/>
      <c r="E675" s="177"/>
      <c r="F675" s="48" t="str">
        <f t="shared" si="20"/>
        <v/>
      </c>
      <c r="G675" s="48" t="str">
        <f t="shared" si="21"/>
        <v/>
      </c>
    </row>
    <row r="676" spans="1:7">
      <c r="A676" s="105" t="s">
        <v>1238</v>
      </c>
      <c r="B676" s="167" t="s">
        <v>1239</v>
      </c>
      <c r="C676" s="50"/>
      <c r="D676" s="177"/>
      <c r="E676" s="177"/>
      <c r="F676" s="48" t="str">
        <f t="shared" si="20"/>
        <v/>
      </c>
      <c r="G676" s="48" t="str">
        <f t="shared" si="21"/>
        <v/>
      </c>
    </row>
    <row r="677" spans="1:7">
      <c r="A677" s="105" t="s">
        <v>1240</v>
      </c>
      <c r="B677" s="167" t="s">
        <v>1241</v>
      </c>
      <c r="C677" s="50"/>
      <c r="D677" s="50"/>
      <c r="E677" s="50"/>
      <c r="F677" s="48" t="str">
        <f t="shared" si="20"/>
        <v/>
      </c>
      <c r="G677" s="48" t="str">
        <f t="shared" si="21"/>
        <v/>
      </c>
    </row>
    <row r="678" spans="1:7">
      <c r="A678" s="105" t="s">
        <v>1242</v>
      </c>
      <c r="B678" s="167" t="s">
        <v>1243</v>
      </c>
      <c r="C678" s="50"/>
      <c r="D678" s="50"/>
      <c r="E678" s="50"/>
      <c r="F678" s="48" t="str">
        <f t="shared" si="20"/>
        <v/>
      </c>
      <c r="G678" s="48" t="str">
        <f t="shared" si="21"/>
        <v/>
      </c>
    </row>
    <row r="679" spans="1:7">
      <c r="A679" s="105" t="s">
        <v>1244</v>
      </c>
      <c r="B679" s="167" t="s">
        <v>1245</v>
      </c>
      <c r="C679" s="50"/>
      <c r="D679" s="50"/>
      <c r="E679" s="50"/>
      <c r="F679" s="48" t="str">
        <f t="shared" si="20"/>
        <v/>
      </c>
      <c r="G679" s="48" t="str">
        <f t="shared" si="21"/>
        <v/>
      </c>
    </row>
    <row r="680" spans="1:7">
      <c r="A680" s="105" t="s">
        <v>1246</v>
      </c>
      <c r="B680" s="167" t="s">
        <v>1247</v>
      </c>
      <c r="C680" s="50">
        <v>322</v>
      </c>
      <c r="D680" s="50">
        <v>583</v>
      </c>
      <c r="E680" s="50">
        <v>1098</v>
      </c>
      <c r="F680" s="48">
        <f t="shared" si="20"/>
        <v>341</v>
      </c>
      <c r="G680" s="48">
        <f t="shared" si="21"/>
        <v>188.3</v>
      </c>
    </row>
    <row r="681" spans="1:7">
      <c r="A681" s="105" t="s">
        <v>1248</v>
      </c>
      <c r="B681" s="167" t="s">
        <v>1249</v>
      </c>
      <c r="C681" s="50"/>
      <c r="D681" s="50">
        <v>104</v>
      </c>
      <c r="E681" s="50">
        <v>122</v>
      </c>
      <c r="F681" s="48" t="str">
        <f t="shared" si="20"/>
        <v/>
      </c>
      <c r="G681" s="48">
        <f t="shared" si="21"/>
        <v>117.3</v>
      </c>
    </row>
    <row r="682" spans="1:7">
      <c r="A682" s="105" t="s">
        <v>1250</v>
      </c>
      <c r="B682" s="167" t="s">
        <v>1251</v>
      </c>
      <c r="C682" s="50">
        <v>580</v>
      </c>
      <c r="D682" s="50">
        <v>481</v>
      </c>
      <c r="E682" s="50">
        <v>619</v>
      </c>
      <c r="F682" s="48">
        <f t="shared" si="20"/>
        <v>106.7</v>
      </c>
      <c r="G682" s="48">
        <f t="shared" si="21"/>
        <v>128.7</v>
      </c>
    </row>
    <row r="683" spans="1:7">
      <c r="A683" s="105" t="s">
        <v>1252</v>
      </c>
      <c r="B683" s="167" t="s">
        <v>1253</v>
      </c>
      <c r="C683" s="50">
        <v>15</v>
      </c>
      <c r="D683" s="50"/>
      <c r="E683" s="50">
        <v>15</v>
      </c>
      <c r="F683" s="48">
        <f t="shared" si="20"/>
        <v>100</v>
      </c>
      <c r="G683" s="48" t="str">
        <f t="shared" si="21"/>
        <v/>
      </c>
    </row>
    <row r="684" spans="1:7">
      <c r="A684" s="162" t="s">
        <v>1254</v>
      </c>
      <c r="B684" s="173" t="s">
        <v>1255</v>
      </c>
      <c r="C684" s="164">
        <f>SUM(C685:C686)</f>
        <v>0</v>
      </c>
      <c r="D684" s="164">
        <f>SUM(D685:D686)</f>
        <v>0</v>
      </c>
      <c r="E684" s="164">
        <f>SUM(E685:E686)</f>
        <v>0</v>
      </c>
      <c r="F684" s="48" t="str">
        <f t="shared" si="20"/>
        <v/>
      </c>
      <c r="G684" s="48" t="str">
        <f t="shared" si="21"/>
        <v/>
      </c>
    </row>
    <row r="685" spans="1:7">
      <c r="A685" s="105" t="s">
        <v>1256</v>
      </c>
      <c r="B685" s="167" t="s">
        <v>1257</v>
      </c>
      <c r="C685" s="50"/>
      <c r="D685" s="50"/>
      <c r="E685" s="50"/>
      <c r="F685" s="48" t="str">
        <f t="shared" si="20"/>
        <v/>
      </c>
      <c r="G685" s="48" t="str">
        <f t="shared" si="21"/>
        <v/>
      </c>
    </row>
    <row r="686" spans="1:7">
      <c r="A686" s="105" t="s">
        <v>1258</v>
      </c>
      <c r="B686" s="167" t="s">
        <v>1259</v>
      </c>
      <c r="C686" s="50"/>
      <c r="D686" s="50"/>
      <c r="E686" s="50"/>
      <c r="F686" s="48" t="str">
        <f t="shared" si="20"/>
        <v/>
      </c>
      <c r="G686" s="48" t="str">
        <f t="shared" si="21"/>
        <v/>
      </c>
    </row>
    <row r="687" spans="1:7">
      <c r="A687" s="162" t="s">
        <v>1260</v>
      </c>
      <c r="B687" s="173" t="s">
        <v>1261</v>
      </c>
      <c r="C687" s="164">
        <f>SUM(C688:C690)</f>
        <v>744</v>
      </c>
      <c r="D687" s="164">
        <f>SUM(D688:D690)</f>
        <v>452</v>
      </c>
      <c r="E687" s="164">
        <f>SUM(E688:E690)</f>
        <v>1087</v>
      </c>
      <c r="F687" s="48">
        <f t="shared" si="20"/>
        <v>146.1</v>
      </c>
      <c r="G687" s="48">
        <f t="shared" si="21"/>
        <v>240.5</v>
      </c>
    </row>
    <row r="688" spans="1:7">
      <c r="A688" s="105" t="s">
        <v>1262</v>
      </c>
      <c r="B688" s="167" t="s">
        <v>1263</v>
      </c>
      <c r="C688" s="50">
        <v>626</v>
      </c>
      <c r="D688" s="50">
        <v>375</v>
      </c>
      <c r="E688" s="50">
        <v>530</v>
      </c>
      <c r="F688" s="48">
        <f t="shared" si="20"/>
        <v>84.7</v>
      </c>
      <c r="G688" s="48">
        <f t="shared" si="21"/>
        <v>141.3</v>
      </c>
    </row>
    <row r="689" spans="1:7">
      <c r="A689" s="105" t="s">
        <v>1264</v>
      </c>
      <c r="B689" s="167" t="s">
        <v>1265</v>
      </c>
      <c r="C689" s="50">
        <v>118</v>
      </c>
      <c r="D689" s="50">
        <v>77</v>
      </c>
      <c r="E689" s="50">
        <v>557</v>
      </c>
      <c r="F689" s="48">
        <f t="shared" si="20"/>
        <v>472</v>
      </c>
      <c r="G689" s="48">
        <f t="shared" si="21"/>
        <v>723.4</v>
      </c>
    </row>
    <row r="690" spans="1:7">
      <c r="A690" s="105" t="s">
        <v>1266</v>
      </c>
      <c r="B690" s="167" t="s">
        <v>1267</v>
      </c>
      <c r="C690" s="50"/>
      <c r="D690" s="50"/>
      <c r="E690" s="50"/>
      <c r="F690" s="48" t="str">
        <f t="shared" si="20"/>
        <v/>
      </c>
      <c r="G690" s="48" t="str">
        <f t="shared" si="21"/>
        <v/>
      </c>
    </row>
    <row r="691" spans="1:7">
      <c r="A691" s="162" t="s">
        <v>1268</v>
      </c>
      <c r="B691" s="173" t="s">
        <v>1269</v>
      </c>
      <c r="C691" s="164">
        <f>SUM(C692:C695)</f>
        <v>1320</v>
      </c>
      <c r="D691" s="164">
        <f>SUM(D692:D695)</f>
        <v>294</v>
      </c>
      <c r="E691" s="164">
        <f>SUM(E692:E695)</f>
        <v>100</v>
      </c>
      <c r="F691" s="48">
        <f t="shared" si="20"/>
        <v>7.6</v>
      </c>
      <c r="G691" s="48">
        <f t="shared" si="21"/>
        <v>34</v>
      </c>
    </row>
    <row r="692" spans="1:7">
      <c r="A692" s="105" t="s">
        <v>1270</v>
      </c>
      <c r="B692" s="167" t="s">
        <v>1271</v>
      </c>
      <c r="C692" s="50">
        <v>580</v>
      </c>
      <c r="D692" s="50">
        <v>133</v>
      </c>
      <c r="E692" s="50">
        <v>100</v>
      </c>
      <c r="F692" s="48">
        <f t="shared" si="20"/>
        <v>17.2</v>
      </c>
      <c r="G692" s="48">
        <f t="shared" si="21"/>
        <v>75.2</v>
      </c>
    </row>
    <row r="693" spans="1:7">
      <c r="A693" s="105" t="s">
        <v>1272</v>
      </c>
      <c r="B693" s="167" t="s">
        <v>1273</v>
      </c>
      <c r="C693" s="50">
        <v>590</v>
      </c>
      <c r="D693" s="50">
        <v>101</v>
      </c>
      <c r="E693" s="50"/>
      <c r="F693" s="48">
        <f t="shared" si="20"/>
        <v>0</v>
      </c>
      <c r="G693" s="48">
        <f t="shared" si="21"/>
        <v>0</v>
      </c>
    </row>
    <row r="694" spans="1:7">
      <c r="A694" s="105" t="s">
        <v>1274</v>
      </c>
      <c r="B694" s="167" t="s">
        <v>1275</v>
      </c>
      <c r="C694" s="50">
        <v>100</v>
      </c>
      <c r="D694" s="50">
        <v>30</v>
      </c>
      <c r="E694" s="50"/>
      <c r="F694" s="48">
        <f t="shared" si="20"/>
        <v>0</v>
      </c>
      <c r="G694" s="48">
        <f t="shared" si="21"/>
        <v>0</v>
      </c>
    </row>
    <row r="695" spans="1:7">
      <c r="A695" s="105" t="s">
        <v>1276</v>
      </c>
      <c r="B695" s="167" t="s">
        <v>1277</v>
      </c>
      <c r="C695" s="50">
        <v>50</v>
      </c>
      <c r="D695" s="50">
        <v>30</v>
      </c>
      <c r="E695" s="50"/>
      <c r="F695" s="48">
        <f t="shared" si="20"/>
        <v>0</v>
      </c>
      <c r="G695" s="48">
        <f t="shared" si="21"/>
        <v>0</v>
      </c>
    </row>
    <row r="696" spans="1:7">
      <c r="A696" s="162" t="s">
        <v>1278</v>
      </c>
      <c r="B696" s="173" t="s">
        <v>1279</v>
      </c>
      <c r="C696" s="164">
        <f>SUM(C697:C699)</f>
        <v>904</v>
      </c>
      <c r="D696" s="164">
        <f>SUM(D697:D699)</f>
        <v>111</v>
      </c>
      <c r="E696" s="164">
        <f>SUM(E697:E699)</f>
        <v>1769</v>
      </c>
      <c r="F696" s="48">
        <f t="shared" si="20"/>
        <v>195.7</v>
      </c>
      <c r="G696" s="48">
        <f t="shared" si="21"/>
        <v>1593.7</v>
      </c>
    </row>
    <row r="697" spans="1:7">
      <c r="A697" s="105" t="s">
        <v>1280</v>
      </c>
      <c r="B697" s="167" t="s">
        <v>1281</v>
      </c>
      <c r="C697" s="50">
        <v>26</v>
      </c>
      <c r="D697" s="50">
        <v>26</v>
      </c>
      <c r="E697" s="50"/>
      <c r="F697" s="48">
        <f t="shared" si="20"/>
        <v>0</v>
      </c>
      <c r="G697" s="48">
        <f t="shared" si="21"/>
        <v>0</v>
      </c>
    </row>
    <row r="698" spans="1:7">
      <c r="A698" s="105" t="s">
        <v>1282</v>
      </c>
      <c r="B698" s="167" t="s">
        <v>1283</v>
      </c>
      <c r="C698" s="50">
        <v>818</v>
      </c>
      <c r="D698" s="50">
        <v>38</v>
      </c>
      <c r="E698" s="50">
        <v>1769</v>
      </c>
      <c r="F698" s="48">
        <f t="shared" si="20"/>
        <v>216.3</v>
      </c>
      <c r="G698" s="48">
        <f t="shared" si="21"/>
        <v>4655.3</v>
      </c>
    </row>
    <row r="699" spans="1:7">
      <c r="A699" s="105" t="s">
        <v>1284</v>
      </c>
      <c r="B699" s="167" t="s">
        <v>1285</v>
      </c>
      <c r="C699" s="50">
        <v>60</v>
      </c>
      <c r="D699" s="50">
        <v>47</v>
      </c>
      <c r="E699" s="50"/>
      <c r="F699" s="48">
        <f t="shared" si="20"/>
        <v>0</v>
      </c>
      <c r="G699" s="48">
        <f t="shared" si="21"/>
        <v>0</v>
      </c>
    </row>
    <row r="700" spans="1:7">
      <c r="A700" s="162" t="s">
        <v>1286</v>
      </c>
      <c r="B700" s="173" t="s">
        <v>1287</v>
      </c>
      <c r="C700" s="164">
        <f>SUM(C701:C703)</f>
        <v>100</v>
      </c>
      <c r="D700" s="164">
        <f>SUM(D701:D703)</f>
        <v>103</v>
      </c>
      <c r="E700" s="164">
        <f>SUM(E701:E703)</f>
        <v>186</v>
      </c>
      <c r="F700" s="48">
        <f t="shared" si="20"/>
        <v>186</v>
      </c>
      <c r="G700" s="48">
        <f t="shared" si="21"/>
        <v>180.6</v>
      </c>
    </row>
    <row r="701" spans="1:7">
      <c r="A701" s="105" t="s">
        <v>1288</v>
      </c>
      <c r="B701" s="167" t="s">
        <v>1289</v>
      </c>
      <c r="C701" s="50">
        <v>30</v>
      </c>
      <c r="D701" s="50">
        <v>103</v>
      </c>
      <c r="E701" s="50">
        <v>186</v>
      </c>
      <c r="F701" s="48">
        <f t="shared" si="20"/>
        <v>620</v>
      </c>
      <c r="G701" s="48">
        <f t="shared" si="21"/>
        <v>180.6</v>
      </c>
    </row>
    <row r="702" spans="1:7">
      <c r="A702" s="105" t="s">
        <v>1290</v>
      </c>
      <c r="B702" s="167" t="s">
        <v>1291</v>
      </c>
      <c r="C702" s="50"/>
      <c r="D702" s="50"/>
      <c r="E702" s="50"/>
      <c r="F702" s="48" t="str">
        <f t="shared" si="20"/>
        <v/>
      </c>
      <c r="G702" s="48" t="str">
        <f t="shared" si="21"/>
        <v/>
      </c>
    </row>
    <row r="703" spans="1:7">
      <c r="A703" s="105" t="s">
        <v>1292</v>
      </c>
      <c r="B703" s="167" t="s">
        <v>1293</v>
      </c>
      <c r="C703" s="50">
        <v>70</v>
      </c>
      <c r="D703" s="50"/>
      <c r="E703" s="50"/>
      <c r="F703" s="48">
        <f t="shared" si="20"/>
        <v>0</v>
      </c>
      <c r="G703" s="48" t="str">
        <f t="shared" si="21"/>
        <v/>
      </c>
    </row>
    <row r="704" spans="1:7">
      <c r="A704" s="162" t="s">
        <v>1294</v>
      </c>
      <c r="B704" s="173" t="s">
        <v>1295</v>
      </c>
      <c r="C704" s="164">
        <f>SUM(C705:C706)</f>
        <v>0</v>
      </c>
      <c r="D704" s="164">
        <f>SUM(D705:D706)</f>
        <v>25</v>
      </c>
      <c r="E704" s="164">
        <f>SUM(E705:E706)</f>
        <v>28</v>
      </c>
      <c r="F704" s="48" t="str">
        <f t="shared" si="20"/>
        <v/>
      </c>
      <c r="G704" s="48">
        <f t="shared" si="21"/>
        <v>112</v>
      </c>
    </row>
    <row r="705" spans="1:7">
      <c r="A705" s="105" t="s">
        <v>1296</v>
      </c>
      <c r="B705" s="167" t="s">
        <v>1297</v>
      </c>
      <c r="C705" s="50"/>
      <c r="D705" s="50">
        <v>25</v>
      </c>
      <c r="E705" s="50">
        <v>28</v>
      </c>
      <c r="F705" s="48" t="str">
        <f t="shared" si="20"/>
        <v/>
      </c>
      <c r="G705" s="48">
        <f t="shared" si="21"/>
        <v>112</v>
      </c>
    </row>
    <row r="706" spans="1:7">
      <c r="A706" s="105" t="s">
        <v>1298</v>
      </c>
      <c r="B706" s="167" t="s">
        <v>1299</v>
      </c>
      <c r="C706" s="50"/>
      <c r="D706" s="50"/>
      <c r="E706" s="50"/>
      <c r="F706" s="48" t="str">
        <f t="shared" si="20"/>
        <v/>
      </c>
      <c r="G706" s="48" t="str">
        <f t="shared" si="21"/>
        <v/>
      </c>
    </row>
    <row r="707" spans="1:7">
      <c r="A707" s="162" t="s">
        <v>1300</v>
      </c>
      <c r="B707" s="173" t="s">
        <v>1301</v>
      </c>
      <c r="C707" s="164">
        <f>SUM(C708:C715)</f>
        <v>162</v>
      </c>
      <c r="D707" s="164">
        <f>SUM(D708:D715)</f>
        <v>116</v>
      </c>
      <c r="E707" s="164">
        <f>SUM(E708:E715)</f>
        <v>165</v>
      </c>
      <c r="F707" s="48">
        <f t="shared" si="20"/>
        <v>101.9</v>
      </c>
      <c r="G707" s="48">
        <f t="shared" si="21"/>
        <v>142.2</v>
      </c>
    </row>
    <row r="708" spans="1:7">
      <c r="A708" s="105" t="s">
        <v>1302</v>
      </c>
      <c r="B708" s="167" t="s">
        <v>89</v>
      </c>
      <c r="C708" s="50">
        <v>65</v>
      </c>
      <c r="D708" s="50">
        <v>48</v>
      </c>
      <c r="E708" s="50">
        <v>66</v>
      </c>
      <c r="F708" s="48">
        <f t="shared" si="20"/>
        <v>101.5</v>
      </c>
      <c r="G708" s="48">
        <f t="shared" si="21"/>
        <v>137.5</v>
      </c>
    </row>
    <row r="709" spans="1:7">
      <c r="A709" s="105" t="s">
        <v>1303</v>
      </c>
      <c r="B709" s="167" t="s">
        <v>91</v>
      </c>
      <c r="C709" s="50"/>
      <c r="D709" s="50"/>
      <c r="E709" s="50"/>
      <c r="F709" s="48" t="str">
        <f t="shared" si="20"/>
        <v/>
      </c>
      <c r="G709" s="48" t="str">
        <f t="shared" si="21"/>
        <v/>
      </c>
    </row>
    <row r="710" spans="1:7">
      <c r="A710" s="105" t="s">
        <v>1304</v>
      </c>
      <c r="B710" s="167" t="s">
        <v>93</v>
      </c>
      <c r="C710" s="50"/>
      <c r="D710" s="50"/>
      <c r="E710" s="50"/>
      <c r="F710" s="48" t="str">
        <f t="shared" si="20"/>
        <v/>
      </c>
      <c r="G710" s="48" t="str">
        <f t="shared" si="21"/>
        <v/>
      </c>
    </row>
    <row r="711" spans="1:7">
      <c r="A711" s="105" t="s">
        <v>1305</v>
      </c>
      <c r="B711" s="167" t="s">
        <v>190</v>
      </c>
      <c r="C711" s="50"/>
      <c r="D711" s="50"/>
      <c r="E711" s="50"/>
      <c r="F711" s="48" t="str">
        <f t="shared" ref="F711:F774" si="22">IF(C711=0,"",ROUND(E711/C711*100,1))</f>
        <v/>
      </c>
      <c r="G711" s="48" t="str">
        <f t="shared" ref="G711:G774" si="23">IF(D711=0,"",ROUND(E711/D711*100,1))</f>
        <v/>
      </c>
    </row>
    <row r="712" spans="1:7">
      <c r="A712" s="105" t="s">
        <v>1306</v>
      </c>
      <c r="B712" s="167" t="s">
        <v>1307</v>
      </c>
      <c r="C712" s="50"/>
      <c r="D712" s="50"/>
      <c r="E712" s="50"/>
      <c r="F712" s="48" t="str">
        <f t="shared" si="22"/>
        <v/>
      </c>
      <c r="G712" s="48" t="str">
        <f t="shared" si="23"/>
        <v/>
      </c>
    </row>
    <row r="713" spans="1:7">
      <c r="A713" s="105" t="s">
        <v>1308</v>
      </c>
      <c r="B713" s="167" t="s">
        <v>1309</v>
      </c>
      <c r="C713" s="50">
        <v>20</v>
      </c>
      <c r="D713" s="50">
        <v>8</v>
      </c>
      <c r="E713" s="50">
        <v>20</v>
      </c>
      <c r="F713" s="48">
        <f t="shared" si="22"/>
        <v>100</v>
      </c>
      <c r="G713" s="48">
        <f t="shared" si="23"/>
        <v>250</v>
      </c>
    </row>
    <row r="714" spans="1:7">
      <c r="A714" s="105" t="s">
        <v>1310</v>
      </c>
      <c r="B714" s="167" t="s">
        <v>107</v>
      </c>
      <c r="C714" s="50">
        <v>77</v>
      </c>
      <c r="D714" s="50">
        <v>57</v>
      </c>
      <c r="E714" s="50">
        <v>77</v>
      </c>
      <c r="F714" s="48">
        <f t="shared" si="22"/>
        <v>100</v>
      </c>
      <c r="G714" s="48">
        <f t="shared" si="23"/>
        <v>135.1</v>
      </c>
    </row>
    <row r="715" spans="1:7">
      <c r="A715" s="105" t="s">
        <v>1311</v>
      </c>
      <c r="B715" s="167" t="s">
        <v>1312</v>
      </c>
      <c r="C715" s="50"/>
      <c r="D715" s="50">
        <v>3</v>
      </c>
      <c r="E715" s="50">
        <v>2</v>
      </c>
      <c r="F715" s="48" t="str">
        <f t="shared" si="22"/>
        <v/>
      </c>
      <c r="G715" s="48">
        <f t="shared" si="23"/>
        <v>66.7</v>
      </c>
    </row>
    <row r="716" spans="1:7">
      <c r="A716" s="162" t="s">
        <v>1313</v>
      </c>
      <c r="B716" s="173" t="s">
        <v>1314</v>
      </c>
      <c r="C716" s="164">
        <f>SUM(C717)</f>
        <v>0</v>
      </c>
      <c r="D716" s="164">
        <f>SUM(D717)</f>
        <v>0</v>
      </c>
      <c r="E716" s="164">
        <f>SUM(E717)</f>
        <v>0</v>
      </c>
      <c r="F716" s="48" t="str">
        <f t="shared" si="22"/>
        <v/>
      </c>
      <c r="G716" s="48" t="str">
        <f t="shared" si="23"/>
        <v/>
      </c>
    </row>
    <row r="717" spans="1:7">
      <c r="A717" s="105" t="s">
        <v>1315</v>
      </c>
      <c r="B717" s="167" t="s">
        <v>1316</v>
      </c>
      <c r="C717" s="50"/>
      <c r="D717" s="50"/>
      <c r="E717" s="50"/>
      <c r="F717" s="48" t="str">
        <f t="shared" si="22"/>
        <v/>
      </c>
      <c r="G717" s="48" t="str">
        <f t="shared" si="23"/>
        <v/>
      </c>
    </row>
    <row r="718" spans="1:7">
      <c r="A718" s="162" t="s">
        <v>1317</v>
      </c>
      <c r="B718" s="179" t="s">
        <v>1318</v>
      </c>
      <c r="C718" s="164">
        <f>SUM(C719)</f>
        <v>0</v>
      </c>
      <c r="D718" s="164">
        <f>SUM(D719)</f>
        <v>0</v>
      </c>
      <c r="E718" s="164">
        <f>SUM(E719)</f>
        <v>39</v>
      </c>
      <c r="F718" s="48" t="str">
        <f t="shared" si="22"/>
        <v/>
      </c>
      <c r="G718" s="48" t="str">
        <f t="shared" si="23"/>
        <v/>
      </c>
    </row>
    <row r="719" spans="1:7">
      <c r="A719" s="105" t="s">
        <v>1319</v>
      </c>
      <c r="B719" s="180" t="s">
        <v>1320</v>
      </c>
      <c r="C719" s="50"/>
      <c r="D719" s="50"/>
      <c r="E719" s="50">
        <v>39</v>
      </c>
      <c r="F719" s="48" t="str">
        <f t="shared" si="22"/>
        <v/>
      </c>
      <c r="G719" s="48" t="str">
        <f t="shared" si="23"/>
        <v/>
      </c>
    </row>
    <row r="720" spans="1:7">
      <c r="A720" s="160" t="s">
        <v>1321</v>
      </c>
      <c r="B720" s="181" t="s">
        <v>1322</v>
      </c>
      <c r="C720" s="48">
        <f>SUM(C721,C731,C735,C744,C751,C758,C764,C767,C770,C771,C772,C778,C779,C780,C791)</f>
        <v>1452</v>
      </c>
      <c r="D720" s="48">
        <f>SUM(D721,D731,D735,D744,D751,D758,D764,D767,D770,D771,D772,D778,D779,D780,D791)</f>
        <v>1332</v>
      </c>
      <c r="E720" s="48">
        <f>SUM(E721,E731,E735,E744,E751,E758,E764,E767,E770,E771,E772,E778,E779,E780,E791)</f>
        <v>918</v>
      </c>
      <c r="F720" s="48">
        <f t="shared" si="22"/>
        <v>63.2</v>
      </c>
      <c r="G720" s="48">
        <f t="shared" si="23"/>
        <v>68.9</v>
      </c>
    </row>
    <row r="721" spans="1:7">
      <c r="A721" s="162" t="s">
        <v>1323</v>
      </c>
      <c r="B721" s="179" t="s">
        <v>1324</v>
      </c>
      <c r="C721" s="164">
        <f>SUM(C722:C730)</f>
        <v>618</v>
      </c>
      <c r="D721" s="164">
        <f>SUM(D722:D730)</f>
        <v>437</v>
      </c>
      <c r="E721" s="164">
        <f>SUM(E722:E730)</f>
        <v>642</v>
      </c>
      <c r="F721" s="48">
        <f t="shared" si="22"/>
        <v>103.9</v>
      </c>
      <c r="G721" s="48">
        <f t="shared" si="23"/>
        <v>146.9</v>
      </c>
    </row>
    <row r="722" spans="1:7">
      <c r="A722" s="105" t="s">
        <v>1325</v>
      </c>
      <c r="B722" s="180" t="s">
        <v>89</v>
      </c>
      <c r="C722" s="50">
        <v>618</v>
      </c>
      <c r="D722" s="50">
        <v>437</v>
      </c>
      <c r="E722" s="50">
        <v>642</v>
      </c>
      <c r="F722" s="48">
        <f t="shared" si="22"/>
        <v>103.9</v>
      </c>
      <c r="G722" s="48">
        <f t="shared" si="23"/>
        <v>146.9</v>
      </c>
    </row>
    <row r="723" spans="1:7">
      <c r="A723" s="105" t="s">
        <v>1326</v>
      </c>
      <c r="B723" s="180" t="s">
        <v>91</v>
      </c>
      <c r="C723" s="50"/>
      <c r="D723" s="50"/>
      <c r="E723" s="50"/>
      <c r="F723" s="48" t="str">
        <f t="shared" si="22"/>
        <v/>
      </c>
      <c r="G723" s="48" t="str">
        <f t="shared" si="23"/>
        <v/>
      </c>
    </row>
    <row r="724" spans="1:7">
      <c r="A724" s="105" t="s">
        <v>1327</v>
      </c>
      <c r="B724" s="180" t="s">
        <v>93</v>
      </c>
      <c r="C724" s="50"/>
      <c r="D724" s="50"/>
      <c r="E724" s="50"/>
      <c r="F724" s="48" t="str">
        <f t="shared" si="22"/>
        <v/>
      </c>
      <c r="G724" s="48" t="str">
        <f t="shared" si="23"/>
        <v/>
      </c>
    </row>
    <row r="725" spans="1:7">
      <c r="A725" s="105" t="s">
        <v>1328</v>
      </c>
      <c r="B725" s="180" t="s">
        <v>1329</v>
      </c>
      <c r="C725" s="50"/>
      <c r="D725" s="50"/>
      <c r="E725" s="50"/>
      <c r="F725" s="48" t="str">
        <f t="shared" si="22"/>
        <v/>
      </c>
      <c r="G725" s="48" t="str">
        <f t="shared" si="23"/>
        <v/>
      </c>
    </row>
    <row r="726" spans="1:7">
      <c r="A726" s="105" t="s">
        <v>1330</v>
      </c>
      <c r="B726" s="180" t="s">
        <v>1331</v>
      </c>
      <c r="C726" s="50"/>
      <c r="D726" s="50"/>
      <c r="E726" s="50"/>
      <c r="F726" s="48" t="str">
        <f t="shared" si="22"/>
        <v/>
      </c>
      <c r="G726" s="48" t="str">
        <f t="shared" si="23"/>
        <v/>
      </c>
    </row>
    <row r="727" spans="1:7">
      <c r="A727" s="105" t="s">
        <v>1332</v>
      </c>
      <c r="B727" s="180" t="s">
        <v>1333</v>
      </c>
      <c r="C727" s="50"/>
      <c r="D727" s="50"/>
      <c r="E727" s="50"/>
      <c r="F727" s="48" t="str">
        <f t="shared" si="22"/>
        <v/>
      </c>
      <c r="G727" s="48" t="str">
        <f t="shared" si="23"/>
        <v/>
      </c>
    </row>
    <row r="728" spans="1:7">
      <c r="A728" s="105" t="s">
        <v>1334</v>
      </c>
      <c r="B728" s="180" t="s">
        <v>1335</v>
      </c>
      <c r="C728" s="50"/>
      <c r="D728" s="50"/>
      <c r="E728" s="50"/>
      <c r="F728" s="48" t="str">
        <f t="shared" si="22"/>
        <v/>
      </c>
      <c r="G728" s="48" t="str">
        <f t="shared" si="23"/>
        <v/>
      </c>
    </row>
    <row r="729" spans="1:7">
      <c r="A729" s="105" t="s">
        <v>1336</v>
      </c>
      <c r="B729" s="180" t="s">
        <v>1337</v>
      </c>
      <c r="C729" s="50"/>
      <c r="D729" s="50"/>
      <c r="E729" s="50"/>
      <c r="F729" s="48" t="str">
        <f t="shared" si="22"/>
        <v/>
      </c>
      <c r="G729" s="48" t="str">
        <f t="shared" si="23"/>
        <v/>
      </c>
    </row>
    <row r="730" spans="1:7">
      <c r="A730" s="105" t="s">
        <v>1338</v>
      </c>
      <c r="B730" s="180" t="s">
        <v>1339</v>
      </c>
      <c r="C730" s="50"/>
      <c r="D730" s="50"/>
      <c r="E730" s="50"/>
      <c r="F730" s="48" t="str">
        <f t="shared" si="22"/>
        <v/>
      </c>
      <c r="G730" s="48" t="str">
        <f t="shared" si="23"/>
        <v/>
      </c>
    </row>
    <row r="731" spans="1:7">
      <c r="A731" s="162" t="s">
        <v>1340</v>
      </c>
      <c r="B731" s="179" t="s">
        <v>1341</v>
      </c>
      <c r="C731" s="164">
        <f>SUM(C732:C734)</f>
        <v>0</v>
      </c>
      <c r="D731" s="164">
        <f>SUM(D732:D734)</f>
        <v>0</v>
      </c>
      <c r="E731" s="164">
        <f>SUM(E732:E734)</f>
        <v>0</v>
      </c>
      <c r="F731" s="48" t="str">
        <f t="shared" si="22"/>
        <v/>
      </c>
      <c r="G731" s="48" t="str">
        <f t="shared" si="23"/>
        <v/>
      </c>
    </row>
    <row r="732" spans="1:7">
      <c r="A732" s="105" t="s">
        <v>1342</v>
      </c>
      <c r="B732" s="180" t="s">
        <v>1343</v>
      </c>
      <c r="C732" s="50"/>
      <c r="D732" s="177"/>
      <c r="E732" s="177"/>
      <c r="F732" s="48" t="str">
        <f t="shared" si="22"/>
        <v/>
      </c>
      <c r="G732" s="48" t="str">
        <f t="shared" si="23"/>
        <v/>
      </c>
    </row>
    <row r="733" spans="1:7">
      <c r="A733" s="105" t="s">
        <v>1344</v>
      </c>
      <c r="B733" s="180" t="s">
        <v>1345</v>
      </c>
      <c r="C733" s="50"/>
      <c r="D733" s="177"/>
      <c r="E733" s="177"/>
      <c r="F733" s="48" t="str">
        <f t="shared" si="22"/>
        <v/>
      </c>
      <c r="G733" s="48" t="str">
        <f t="shared" si="23"/>
        <v/>
      </c>
    </row>
    <row r="734" spans="1:7">
      <c r="A734" s="105" t="s">
        <v>1346</v>
      </c>
      <c r="B734" s="180" t="s">
        <v>1347</v>
      </c>
      <c r="C734" s="50"/>
      <c r="D734" s="177"/>
      <c r="E734" s="177"/>
      <c r="F734" s="48" t="str">
        <f t="shared" si="22"/>
        <v/>
      </c>
      <c r="G734" s="48" t="str">
        <f t="shared" si="23"/>
        <v/>
      </c>
    </row>
    <row r="735" spans="1:7">
      <c r="A735" s="162" t="s">
        <v>1348</v>
      </c>
      <c r="B735" s="179" t="s">
        <v>1349</v>
      </c>
      <c r="C735" s="164">
        <f>SUM(C736:C743)</f>
        <v>825</v>
      </c>
      <c r="D735" s="164">
        <f>SUM(D736:D743)</f>
        <v>895</v>
      </c>
      <c r="E735" s="164">
        <f>SUM(E736:E743)</f>
        <v>276</v>
      </c>
      <c r="F735" s="48">
        <f t="shared" si="22"/>
        <v>33.5</v>
      </c>
      <c r="G735" s="48">
        <f t="shared" si="23"/>
        <v>30.8</v>
      </c>
    </row>
    <row r="736" spans="1:7">
      <c r="A736" s="105" t="s">
        <v>1350</v>
      </c>
      <c r="B736" s="180" t="s">
        <v>1351</v>
      </c>
      <c r="C736" s="50">
        <v>324</v>
      </c>
      <c r="D736" s="177">
        <v>656</v>
      </c>
      <c r="E736" s="177">
        <v>211</v>
      </c>
      <c r="F736" s="48">
        <f t="shared" si="22"/>
        <v>65.1</v>
      </c>
      <c r="G736" s="48">
        <f t="shared" si="23"/>
        <v>32.2</v>
      </c>
    </row>
    <row r="737" spans="1:7">
      <c r="A737" s="105" t="s">
        <v>1352</v>
      </c>
      <c r="B737" s="180" t="s">
        <v>1353</v>
      </c>
      <c r="C737" s="50">
        <v>501</v>
      </c>
      <c r="D737" s="177">
        <v>239</v>
      </c>
      <c r="E737" s="177">
        <v>2</v>
      </c>
      <c r="F737" s="48">
        <f t="shared" si="22"/>
        <v>0.4</v>
      </c>
      <c r="G737" s="48">
        <f t="shared" si="23"/>
        <v>0.8</v>
      </c>
    </row>
    <row r="738" spans="1:7">
      <c r="A738" s="105" t="s">
        <v>1354</v>
      </c>
      <c r="B738" s="180" t="s">
        <v>1355</v>
      </c>
      <c r="C738" s="50"/>
      <c r="D738" s="177"/>
      <c r="E738" s="177"/>
      <c r="F738" s="48" t="str">
        <f t="shared" si="22"/>
        <v/>
      </c>
      <c r="G738" s="48" t="str">
        <f t="shared" si="23"/>
        <v/>
      </c>
    </row>
    <row r="739" spans="1:7">
      <c r="A739" s="105" t="s">
        <v>1356</v>
      </c>
      <c r="B739" s="180" t="s">
        <v>1357</v>
      </c>
      <c r="C739" s="50"/>
      <c r="D739" s="177"/>
      <c r="E739" s="177"/>
      <c r="F739" s="48" t="str">
        <f t="shared" si="22"/>
        <v/>
      </c>
      <c r="G739" s="48" t="str">
        <f t="shared" si="23"/>
        <v/>
      </c>
    </row>
    <row r="740" spans="1:7">
      <c r="A740" s="105" t="s">
        <v>1358</v>
      </c>
      <c r="B740" s="180" t="s">
        <v>1359</v>
      </c>
      <c r="C740" s="50"/>
      <c r="D740" s="177"/>
      <c r="E740" s="177"/>
      <c r="F740" s="48" t="str">
        <f t="shared" si="22"/>
        <v/>
      </c>
      <c r="G740" s="48" t="str">
        <f t="shared" si="23"/>
        <v/>
      </c>
    </row>
    <row r="741" spans="1:7">
      <c r="A741" s="105" t="s">
        <v>1360</v>
      </c>
      <c r="B741" s="180" t="s">
        <v>1361</v>
      </c>
      <c r="C741" s="50"/>
      <c r="D741" s="177"/>
      <c r="E741" s="177"/>
      <c r="F741" s="48" t="str">
        <f t="shared" si="22"/>
        <v/>
      </c>
      <c r="G741" s="48" t="str">
        <f t="shared" si="23"/>
        <v/>
      </c>
    </row>
    <row r="742" spans="1:7">
      <c r="A742" s="105" t="s">
        <v>1362</v>
      </c>
      <c r="B742" s="180" t="s">
        <v>1363</v>
      </c>
      <c r="C742" s="50"/>
      <c r="D742" s="177"/>
      <c r="E742" s="177">
        <v>63</v>
      </c>
      <c r="F742" s="48" t="str">
        <f t="shared" si="22"/>
        <v/>
      </c>
      <c r="G742" s="48" t="str">
        <f t="shared" si="23"/>
        <v/>
      </c>
    </row>
    <row r="743" spans="1:7">
      <c r="A743" s="105" t="s">
        <v>1364</v>
      </c>
      <c r="B743" s="180" t="s">
        <v>1365</v>
      </c>
      <c r="C743" s="50"/>
      <c r="D743" s="177"/>
      <c r="E743" s="177"/>
      <c r="F743" s="48" t="str">
        <f t="shared" si="22"/>
        <v/>
      </c>
      <c r="G743" s="48" t="str">
        <f t="shared" si="23"/>
        <v/>
      </c>
    </row>
    <row r="744" spans="1:7">
      <c r="A744" s="162" t="s">
        <v>1366</v>
      </c>
      <c r="B744" s="179" t="s">
        <v>1367</v>
      </c>
      <c r="C744" s="164">
        <f>SUM(C745:C750)</f>
        <v>9</v>
      </c>
      <c r="D744" s="164">
        <f>SUM(D745:D750)</f>
        <v>0</v>
      </c>
      <c r="E744" s="164">
        <f>SUM(E745:E750)</f>
        <v>0</v>
      </c>
      <c r="F744" s="48">
        <f t="shared" si="22"/>
        <v>0</v>
      </c>
      <c r="G744" s="48" t="str">
        <f t="shared" si="23"/>
        <v/>
      </c>
    </row>
    <row r="745" spans="1:7">
      <c r="A745" s="105" t="s">
        <v>1368</v>
      </c>
      <c r="B745" s="180" t="s">
        <v>1369</v>
      </c>
      <c r="C745" s="50"/>
      <c r="D745" s="177"/>
      <c r="E745" s="177"/>
      <c r="F745" s="48" t="str">
        <f t="shared" si="22"/>
        <v/>
      </c>
      <c r="G745" s="48" t="str">
        <f t="shared" si="23"/>
        <v/>
      </c>
    </row>
    <row r="746" spans="1:7">
      <c r="A746" s="105" t="s">
        <v>1370</v>
      </c>
      <c r="B746" s="180" t="s">
        <v>1371</v>
      </c>
      <c r="C746" s="50">
        <v>9</v>
      </c>
      <c r="D746" s="177"/>
      <c r="E746" s="177"/>
      <c r="F746" s="48">
        <f t="shared" si="22"/>
        <v>0</v>
      </c>
      <c r="G746" s="48" t="str">
        <f t="shared" si="23"/>
        <v/>
      </c>
    </row>
    <row r="747" spans="1:7">
      <c r="A747" s="105" t="s">
        <v>1372</v>
      </c>
      <c r="B747" s="180" t="s">
        <v>1373</v>
      </c>
      <c r="C747" s="50"/>
      <c r="D747" s="177"/>
      <c r="E747" s="177"/>
      <c r="F747" s="48" t="str">
        <f t="shared" si="22"/>
        <v/>
      </c>
      <c r="G747" s="48" t="str">
        <f t="shared" si="23"/>
        <v/>
      </c>
    </row>
    <row r="748" spans="1:7">
      <c r="A748" s="105" t="s">
        <v>1374</v>
      </c>
      <c r="B748" s="180" t="s">
        <v>1375</v>
      </c>
      <c r="C748" s="50"/>
      <c r="D748" s="177"/>
      <c r="E748" s="177"/>
      <c r="F748" s="48" t="str">
        <f t="shared" si="22"/>
        <v/>
      </c>
      <c r="G748" s="48" t="str">
        <f t="shared" si="23"/>
        <v/>
      </c>
    </row>
    <row r="749" spans="1:7">
      <c r="A749" s="105" t="s">
        <v>1376</v>
      </c>
      <c r="B749" s="180" t="s">
        <v>1377</v>
      </c>
      <c r="C749" s="50"/>
      <c r="D749" s="177"/>
      <c r="E749" s="177"/>
      <c r="F749" s="48" t="str">
        <f t="shared" si="22"/>
        <v/>
      </c>
      <c r="G749" s="48" t="str">
        <f t="shared" si="23"/>
        <v/>
      </c>
    </row>
    <row r="750" spans="1:7">
      <c r="A750" s="105" t="s">
        <v>1378</v>
      </c>
      <c r="B750" s="180" t="s">
        <v>1379</v>
      </c>
      <c r="C750" s="50"/>
      <c r="D750" s="177"/>
      <c r="E750" s="177"/>
      <c r="F750" s="48" t="str">
        <f t="shared" si="22"/>
        <v/>
      </c>
      <c r="G750" s="48" t="str">
        <f t="shared" si="23"/>
        <v/>
      </c>
    </row>
    <row r="751" spans="1:7">
      <c r="A751" s="162" t="s">
        <v>1380</v>
      </c>
      <c r="B751" s="179" t="s">
        <v>1381</v>
      </c>
      <c r="C751" s="164">
        <f>SUM(C752:C757)</f>
        <v>0</v>
      </c>
      <c r="D751" s="164">
        <f>SUM(D752:D757)</f>
        <v>0</v>
      </c>
      <c r="E751" s="164">
        <f>SUM(E752:E757)</f>
        <v>0</v>
      </c>
      <c r="F751" s="48" t="str">
        <f t="shared" si="22"/>
        <v/>
      </c>
      <c r="G751" s="48" t="str">
        <f t="shared" si="23"/>
        <v/>
      </c>
    </row>
    <row r="752" spans="1:7">
      <c r="A752" s="105" t="s">
        <v>1382</v>
      </c>
      <c r="B752" s="180" t="s">
        <v>1383</v>
      </c>
      <c r="C752" s="50"/>
      <c r="D752" s="50"/>
      <c r="E752" s="50"/>
      <c r="F752" s="48" t="str">
        <f t="shared" si="22"/>
        <v/>
      </c>
      <c r="G752" s="48" t="str">
        <f t="shared" si="23"/>
        <v/>
      </c>
    </row>
    <row r="753" spans="1:7">
      <c r="A753" s="105" t="s">
        <v>1384</v>
      </c>
      <c r="B753" s="180" t="s">
        <v>1385</v>
      </c>
      <c r="C753" s="50"/>
      <c r="D753" s="50"/>
      <c r="E753" s="50"/>
      <c r="F753" s="48" t="str">
        <f t="shared" si="22"/>
        <v/>
      </c>
      <c r="G753" s="48" t="str">
        <f t="shared" si="23"/>
        <v/>
      </c>
    </row>
    <row r="754" spans="1:7">
      <c r="A754" s="105" t="s">
        <v>1386</v>
      </c>
      <c r="B754" s="180" t="s">
        <v>1387</v>
      </c>
      <c r="C754" s="50"/>
      <c r="D754" s="50"/>
      <c r="E754" s="50"/>
      <c r="F754" s="48" t="str">
        <f t="shared" si="22"/>
        <v/>
      </c>
      <c r="G754" s="48" t="str">
        <f t="shared" si="23"/>
        <v/>
      </c>
    </row>
    <row r="755" spans="1:7">
      <c r="A755" s="105" t="s">
        <v>1388</v>
      </c>
      <c r="B755" s="180" t="s">
        <v>1389</v>
      </c>
      <c r="C755" s="50"/>
      <c r="D755" s="50"/>
      <c r="E755" s="50"/>
      <c r="F755" s="48" t="str">
        <f t="shared" si="22"/>
        <v/>
      </c>
      <c r="G755" s="48" t="str">
        <f t="shared" si="23"/>
        <v/>
      </c>
    </row>
    <row r="756" spans="1:7">
      <c r="A756" s="105" t="s">
        <v>1390</v>
      </c>
      <c r="B756" s="180" t="s">
        <v>1391</v>
      </c>
      <c r="C756" s="50"/>
      <c r="D756" s="50"/>
      <c r="E756" s="50"/>
      <c r="F756" s="48" t="str">
        <f t="shared" si="22"/>
        <v/>
      </c>
      <c r="G756" s="48" t="str">
        <f t="shared" si="23"/>
        <v/>
      </c>
    </row>
    <row r="757" spans="1:7">
      <c r="A757" s="105" t="s">
        <v>1392</v>
      </c>
      <c r="B757" s="180" t="s">
        <v>1393</v>
      </c>
      <c r="C757" s="50"/>
      <c r="D757" s="50"/>
      <c r="E757" s="50"/>
      <c r="F757" s="48" t="str">
        <f t="shared" si="22"/>
        <v/>
      </c>
      <c r="G757" s="48" t="str">
        <f t="shared" si="23"/>
        <v/>
      </c>
    </row>
    <row r="758" spans="1:7">
      <c r="A758" s="162" t="s">
        <v>1394</v>
      </c>
      <c r="B758" s="179" t="s">
        <v>1395</v>
      </c>
      <c r="C758" s="164">
        <f>SUM(C759:C763)</f>
        <v>0</v>
      </c>
      <c r="D758" s="164">
        <f>SUM(D759:D763)</f>
        <v>0</v>
      </c>
      <c r="E758" s="164">
        <f>SUM(E759:E763)</f>
        <v>0</v>
      </c>
      <c r="F758" s="48" t="str">
        <f t="shared" si="22"/>
        <v/>
      </c>
      <c r="G758" s="48" t="str">
        <f t="shared" si="23"/>
        <v/>
      </c>
    </row>
    <row r="759" spans="1:7">
      <c r="A759" s="105" t="s">
        <v>1396</v>
      </c>
      <c r="B759" s="180" t="s">
        <v>1397</v>
      </c>
      <c r="C759" s="50"/>
      <c r="D759" s="50"/>
      <c r="E759" s="50"/>
      <c r="F759" s="48" t="str">
        <f t="shared" si="22"/>
        <v/>
      </c>
      <c r="G759" s="48" t="str">
        <f t="shared" si="23"/>
        <v/>
      </c>
    </row>
    <row r="760" spans="1:7">
      <c r="A760" s="105" t="s">
        <v>1398</v>
      </c>
      <c r="B760" s="180" t="s">
        <v>1399</v>
      </c>
      <c r="C760" s="50"/>
      <c r="D760" s="50"/>
      <c r="E760" s="50"/>
      <c r="F760" s="48" t="str">
        <f t="shared" si="22"/>
        <v/>
      </c>
      <c r="G760" s="48" t="str">
        <f t="shared" si="23"/>
        <v/>
      </c>
    </row>
    <row r="761" spans="1:7">
      <c r="A761" s="105" t="s">
        <v>1400</v>
      </c>
      <c r="B761" s="180" t="s">
        <v>1401</v>
      </c>
      <c r="C761" s="50"/>
      <c r="D761" s="50"/>
      <c r="E761" s="50"/>
      <c r="F761" s="48" t="str">
        <f t="shared" si="22"/>
        <v/>
      </c>
      <c r="G761" s="48" t="str">
        <f t="shared" si="23"/>
        <v/>
      </c>
    </row>
    <row r="762" spans="1:7">
      <c r="A762" s="105" t="s">
        <v>1402</v>
      </c>
      <c r="B762" s="180" t="s">
        <v>1403</v>
      </c>
      <c r="C762" s="50"/>
      <c r="D762" s="50"/>
      <c r="E762" s="50"/>
      <c r="F762" s="48" t="str">
        <f t="shared" si="22"/>
        <v/>
      </c>
      <c r="G762" s="48" t="str">
        <f t="shared" si="23"/>
        <v/>
      </c>
    </row>
    <row r="763" spans="1:7">
      <c r="A763" s="105" t="s">
        <v>1404</v>
      </c>
      <c r="B763" s="180" t="s">
        <v>1405</v>
      </c>
      <c r="C763" s="50"/>
      <c r="D763" s="50"/>
      <c r="E763" s="50"/>
      <c r="F763" s="48" t="str">
        <f t="shared" si="22"/>
        <v/>
      </c>
      <c r="G763" s="48" t="str">
        <f t="shared" si="23"/>
        <v/>
      </c>
    </row>
    <row r="764" spans="1:7">
      <c r="A764" s="162" t="s">
        <v>1406</v>
      </c>
      <c r="B764" s="179" t="s">
        <v>1407</v>
      </c>
      <c r="C764" s="164">
        <f>SUM(C765:C766)</f>
        <v>0</v>
      </c>
      <c r="D764" s="164">
        <f>SUM(D765:D766)</f>
        <v>0</v>
      </c>
      <c r="E764" s="164">
        <f>SUM(E765:E766)</f>
        <v>0</v>
      </c>
      <c r="F764" s="48" t="str">
        <f t="shared" si="22"/>
        <v/>
      </c>
      <c r="G764" s="48" t="str">
        <f t="shared" si="23"/>
        <v/>
      </c>
    </row>
    <row r="765" spans="1:7">
      <c r="A765" s="105" t="s">
        <v>1408</v>
      </c>
      <c r="B765" s="180" t="s">
        <v>1409</v>
      </c>
      <c r="C765" s="50"/>
      <c r="D765" s="50"/>
      <c r="E765" s="50"/>
      <c r="F765" s="48" t="str">
        <f t="shared" si="22"/>
        <v/>
      </c>
      <c r="G765" s="48" t="str">
        <f t="shared" si="23"/>
        <v/>
      </c>
    </row>
    <row r="766" spans="1:7">
      <c r="A766" s="105" t="s">
        <v>1410</v>
      </c>
      <c r="B766" s="180" t="s">
        <v>1411</v>
      </c>
      <c r="C766" s="50"/>
      <c r="D766" s="50"/>
      <c r="E766" s="50"/>
      <c r="F766" s="48" t="str">
        <f t="shared" si="22"/>
        <v/>
      </c>
      <c r="G766" s="48" t="str">
        <f t="shared" si="23"/>
        <v/>
      </c>
    </row>
    <row r="767" spans="1:7">
      <c r="A767" s="162" t="s">
        <v>1412</v>
      </c>
      <c r="B767" s="179" t="s">
        <v>1413</v>
      </c>
      <c r="C767" s="164">
        <f>SUM(C768:C769)</f>
        <v>0</v>
      </c>
      <c r="D767" s="164">
        <f>SUM(D768:D769)</f>
        <v>0</v>
      </c>
      <c r="E767" s="164">
        <f>SUM(E768:E769)</f>
        <v>0</v>
      </c>
      <c r="F767" s="48" t="str">
        <f t="shared" si="22"/>
        <v/>
      </c>
      <c r="G767" s="48" t="str">
        <f t="shared" si="23"/>
        <v/>
      </c>
    </row>
    <row r="768" spans="1:7">
      <c r="A768" s="105" t="s">
        <v>1414</v>
      </c>
      <c r="B768" s="180" t="s">
        <v>1415</v>
      </c>
      <c r="C768" s="50"/>
      <c r="D768" s="50"/>
      <c r="E768" s="50"/>
      <c r="F768" s="48" t="str">
        <f t="shared" si="22"/>
        <v/>
      </c>
      <c r="G768" s="48" t="str">
        <f t="shared" si="23"/>
        <v/>
      </c>
    </row>
    <row r="769" spans="1:7">
      <c r="A769" s="105" t="s">
        <v>1416</v>
      </c>
      <c r="B769" s="180" t="s">
        <v>1417</v>
      </c>
      <c r="C769" s="50"/>
      <c r="D769" s="50"/>
      <c r="E769" s="50"/>
      <c r="F769" s="48" t="str">
        <f t="shared" si="22"/>
        <v/>
      </c>
      <c r="G769" s="48" t="str">
        <f t="shared" si="23"/>
        <v/>
      </c>
    </row>
    <row r="770" spans="1:7">
      <c r="A770" s="182" t="s">
        <v>1418</v>
      </c>
      <c r="B770" s="183" t="s">
        <v>1419</v>
      </c>
      <c r="C770" s="56"/>
      <c r="D770" s="56"/>
      <c r="E770" s="56"/>
      <c r="F770" s="48" t="str">
        <f t="shared" si="22"/>
        <v/>
      </c>
      <c r="G770" s="48" t="str">
        <f t="shared" si="23"/>
        <v/>
      </c>
    </row>
    <row r="771" spans="1:7">
      <c r="A771" s="182" t="s">
        <v>1420</v>
      </c>
      <c r="B771" s="183" t="s">
        <v>1421</v>
      </c>
      <c r="C771" s="56"/>
      <c r="D771" s="56"/>
      <c r="E771" s="56"/>
      <c r="F771" s="48" t="str">
        <f t="shared" si="22"/>
        <v/>
      </c>
      <c r="G771" s="48" t="str">
        <f t="shared" si="23"/>
        <v/>
      </c>
    </row>
    <row r="772" spans="1:7">
      <c r="A772" s="162" t="s">
        <v>1422</v>
      </c>
      <c r="B772" s="179" t="s">
        <v>1423</v>
      </c>
      <c r="C772" s="164">
        <f>SUM(C773:C777)</f>
        <v>0</v>
      </c>
      <c r="D772" s="164">
        <f>SUM(D773:D777)</f>
        <v>0</v>
      </c>
      <c r="E772" s="164">
        <f>SUM(E773:E777)</f>
        <v>0</v>
      </c>
      <c r="F772" s="48" t="str">
        <f t="shared" si="22"/>
        <v/>
      </c>
      <c r="G772" s="48" t="str">
        <f t="shared" si="23"/>
        <v/>
      </c>
    </row>
    <row r="773" spans="1:7">
      <c r="A773" s="105" t="s">
        <v>1424</v>
      </c>
      <c r="B773" s="180" t="s">
        <v>1425</v>
      </c>
      <c r="C773" s="50"/>
      <c r="D773" s="50"/>
      <c r="E773" s="50"/>
      <c r="F773" s="48" t="str">
        <f t="shared" si="22"/>
        <v/>
      </c>
      <c r="G773" s="48" t="str">
        <f t="shared" si="23"/>
        <v/>
      </c>
    </row>
    <row r="774" spans="1:7">
      <c r="A774" s="105" t="s">
        <v>1426</v>
      </c>
      <c r="B774" s="180" t="s">
        <v>1427</v>
      </c>
      <c r="C774" s="50"/>
      <c r="D774" s="50"/>
      <c r="E774" s="50"/>
      <c r="F774" s="48" t="str">
        <f t="shared" si="22"/>
        <v/>
      </c>
      <c r="G774" s="48" t="str">
        <f t="shared" si="23"/>
        <v/>
      </c>
    </row>
    <row r="775" spans="1:7">
      <c r="A775" s="105" t="s">
        <v>1428</v>
      </c>
      <c r="B775" s="180" t="s">
        <v>1429</v>
      </c>
      <c r="C775" s="50"/>
      <c r="D775" s="50"/>
      <c r="E775" s="50"/>
      <c r="F775" s="48" t="str">
        <f t="shared" ref="F775:F838" si="24">IF(C775=0,"",ROUND(E775/C775*100,1))</f>
        <v/>
      </c>
      <c r="G775" s="48" t="str">
        <f t="shared" ref="G775:G838" si="25">IF(D775=0,"",ROUND(E775/D775*100,1))</f>
        <v/>
      </c>
    </row>
    <row r="776" spans="1:7">
      <c r="A776" s="105" t="s">
        <v>1430</v>
      </c>
      <c r="B776" s="180" t="s">
        <v>1431</v>
      </c>
      <c r="C776" s="50"/>
      <c r="D776" s="50"/>
      <c r="E776" s="50"/>
      <c r="F776" s="48" t="str">
        <f t="shared" si="24"/>
        <v/>
      </c>
      <c r="G776" s="48" t="str">
        <f t="shared" si="25"/>
        <v/>
      </c>
    </row>
    <row r="777" spans="1:7">
      <c r="A777" s="105" t="s">
        <v>1432</v>
      </c>
      <c r="B777" s="180" t="s">
        <v>1433</v>
      </c>
      <c r="C777" s="50"/>
      <c r="D777" s="50"/>
      <c r="E777" s="50"/>
      <c r="F777" s="48" t="str">
        <f t="shared" si="24"/>
        <v/>
      </c>
      <c r="G777" s="48" t="str">
        <f t="shared" si="25"/>
        <v/>
      </c>
    </row>
    <row r="778" spans="1:7">
      <c r="A778" s="182" t="s">
        <v>1434</v>
      </c>
      <c r="B778" s="183" t="s">
        <v>1435</v>
      </c>
      <c r="C778" s="56"/>
      <c r="D778" s="56"/>
      <c r="E778" s="56"/>
      <c r="F778" s="48" t="str">
        <f t="shared" si="24"/>
        <v/>
      </c>
      <c r="G778" s="48" t="str">
        <f t="shared" si="25"/>
        <v/>
      </c>
    </row>
    <row r="779" spans="1:7">
      <c r="A779" s="182" t="s">
        <v>1436</v>
      </c>
      <c r="B779" s="183" t="s">
        <v>1437</v>
      </c>
      <c r="C779" s="56"/>
      <c r="D779" s="56"/>
      <c r="E779" s="56"/>
      <c r="F779" s="48" t="str">
        <f t="shared" si="24"/>
        <v/>
      </c>
      <c r="G779" s="48" t="str">
        <f t="shared" si="25"/>
        <v/>
      </c>
    </row>
    <row r="780" spans="1:7">
      <c r="A780" s="162" t="s">
        <v>1438</v>
      </c>
      <c r="B780" s="179" t="s">
        <v>1439</v>
      </c>
      <c r="C780" s="164">
        <f>SUM(C781:C790)</f>
        <v>0</v>
      </c>
      <c r="D780" s="164">
        <f>SUM(D781:D790)</f>
        <v>0</v>
      </c>
      <c r="E780" s="164">
        <f>SUM(E781:E790)</f>
        <v>0</v>
      </c>
      <c r="F780" s="48" t="str">
        <f t="shared" si="24"/>
        <v/>
      </c>
      <c r="G780" s="48" t="str">
        <f t="shared" si="25"/>
        <v/>
      </c>
    </row>
    <row r="781" spans="1:7">
      <c r="A781" s="105" t="s">
        <v>1440</v>
      </c>
      <c r="B781" s="180" t="s">
        <v>89</v>
      </c>
      <c r="C781" s="50"/>
      <c r="D781" s="50"/>
      <c r="E781" s="50"/>
      <c r="F781" s="48" t="str">
        <f t="shared" si="24"/>
        <v/>
      </c>
      <c r="G781" s="48" t="str">
        <f t="shared" si="25"/>
        <v/>
      </c>
    </row>
    <row r="782" spans="1:7">
      <c r="A782" s="105" t="s">
        <v>1441</v>
      </c>
      <c r="B782" s="180" t="s">
        <v>91</v>
      </c>
      <c r="C782" s="50"/>
      <c r="D782" s="50"/>
      <c r="E782" s="50"/>
      <c r="F782" s="48" t="str">
        <f t="shared" si="24"/>
        <v/>
      </c>
      <c r="G782" s="48" t="str">
        <f t="shared" si="25"/>
        <v/>
      </c>
    </row>
    <row r="783" spans="1:7">
      <c r="A783" s="105" t="s">
        <v>1442</v>
      </c>
      <c r="B783" s="180" t="s">
        <v>93</v>
      </c>
      <c r="C783" s="50"/>
      <c r="D783" s="50"/>
      <c r="E783" s="50"/>
      <c r="F783" s="48" t="str">
        <f t="shared" si="24"/>
        <v/>
      </c>
      <c r="G783" s="48" t="str">
        <f t="shared" si="25"/>
        <v/>
      </c>
    </row>
    <row r="784" spans="1:7">
      <c r="A784" s="105" t="s">
        <v>1443</v>
      </c>
      <c r="B784" s="180" t="s">
        <v>1444</v>
      </c>
      <c r="C784" s="50"/>
      <c r="D784" s="50"/>
      <c r="E784" s="50"/>
      <c r="F784" s="48" t="str">
        <f t="shared" si="24"/>
        <v/>
      </c>
      <c r="G784" s="48" t="str">
        <f t="shared" si="25"/>
        <v/>
      </c>
    </row>
    <row r="785" spans="1:7">
      <c r="A785" s="105" t="s">
        <v>1445</v>
      </c>
      <c r="B785" s="180" t="s">
        <v>1446</v>
      </c>
      <c r="C785" s="50"/>
      <c r="D785" s="50"/>
      <c r="E785" s="50"/>
      <c r="F785" s="48" t="str">
        <f t="shared" si="24"/>
        <v/>
      </c>
      <c r="G785" s="48" t="str">
        <f t="shared" si="25"/>
        <v/>
      </c>
    </row>
    <row r="786" spans="1:7">
      <c r="A786" s="105" t="s">
        <v>1447</v>
      </c>
      <c r="B786" s="180" t="s">
        <v>1448</v>
      </c>
      <c r="C786" s="50"/>
      <c r="D786" s="50"/>
      <c r="E786" s="50"/>
      <c r="F786" s="48" t="str">
        <f t="shared" si="24"/>
        <v/>
      </c>
      <c r="G786" s="48" t="str">
        <f t="shared" si="25"/>
        <v/>
      </c>
    </row>
    <row r="787" spans="1:7">
      <c r="A787" s="105" t="s">
        <v>1449</v>
      </c>
      <c r="B787" s="180" t="s">
        <v>190</v>
      </c>
      <c r="C787" s="50"/>
      <c r="D787" s="50"/>
      <c r="E787" s="50"/>
      <c r="F787" s="48" t="str">
        <f t="shared" si="24"/>
        <v/>
      </c>
      <c r="G787" s="48" t="str">
        <f t="shared" si="25"/>
        <v/>
      </c>
    </row>
    <row r="788" spans="1:7">
      <c r="A788" s="105" t="s">
        <v>1450</v>
      </c>
      <c r="B788" s="180" t="s">
        <v>1451</v>
      </c>
      <c r="C788" s="50"/>
      <c r="D788" s="50"/>
      <c r="E788" s="50"/>
      <c r="F788" s="48" t="str">
        <f t="shared" si="24"/>
        <v/>
      </c>
      <c r="G788" s="48" t="str">
        <f t="shared" si="25"/>
        <v/>
      </c>
    </row>
    <row r="789" spans="1:7">
      <c r="A789" s="105" t="s">
        <v>1452</v>
      </c>
      <c r="B789" s="180" t="s">
        <v>107</v>
      </c>
      <c r="C789" s="50"/>
      <c r="D789" s="50"/>
      <c r="E789" s="50"/>
      <c r="F789" s="48" t="str">
        <f t="shared" si="24"/>
        <v/>
      </c>
      <c r="G789" s="48" t="str">
        <f t="shared" si="25"/>
        <v/>
      </c>
    </row>
    <row r="790" spans="1:7">
      <c r="A790" s="105" t="s">
        <v>1453</v>
      </c>
      <c r="B790" s="180" t="s">
        <v>1454</v>
      </c>
      <c r="C790" s="50"/>
      <c r="D790" s="50"/>
      <c r="E790" s="50"/>
      <c r="F790" s="48" t="str">
        <f t="shared" si="24"/>
        <v/>
      </c>
      <c r="G790" s="48" t="str">
        <f t="shared" si="25"/>
        <v/>
      </c>
    </row>
    <row r="791" spans="1:7">
      <c r="A791" s="162" t="s">
        <v>1455</v>
      </c>
      <c r="B791" s="179" t="s">
        <v>1456</v>
      </c>
      <c r="C791" s="164">
        <f>SUM(C792)</f>
        <v>0</v>
      </c>
      <c r="D791" s="164">
        <f>SUM(D792)</f>
        <v>0</v>
      </c>
      <c r="E791" s="164">
        <f>SUM(E792)</f>
        <v>0</v>
      </c>
      <c r="F791" s="48" t="str">
        <f t="shared" si="24"/>
        <v/>
      </c>
      <c r="G791" s="48" t="str">
        <f t="shared" si="25"/>
        <v/>
      </c>
    </row>
    <row r="792" spans="1:7">
      <c r="A792" s="105" t="s">
        <v>1457</v>
      </c>
      <c r="B792" s="180" t="s">
        <v>1458</v>
      </c>
      <c r="C792" s="50"/>
      <c r="D792" s="50"/>
      <c r="E792" s="50"/>
      <c r="F792" s="48" t="str">
        <f t="shared" si="24"/>
        <v/>
      </c>
      <c r="G792" s="48" t="str">
        <f t="shared" si="25"/>
        <v/>
      </c>
    </row>
    <row r="793" spans="1:7">
      <c r="A793" s="160" t="s">
        <v>1459</v>
      </c>
      <c r="B793" s="181" t="s">
        <v>1460</v>
      </c>
      <c r="C793" s="48">
        <f>SUM(C794,C805,C806,C809,C811,C813)</f>
        <v>2018</v>
      </c>
      <c r="D793" s="48">
        <f>SUM(D794,D805,D806,D809,D811,D813)</f>
        <v>4091</v>
      </c>
      <c r="E793" s="48">
        <f>SUM(E794,E805,E806,E809,E811,E813)</f>
        <v>3664</v>
      </c>
      <c r="F793" s="48">
        <f t="shared" si="24"/>
        <v>181.6</v>
      </c>
      <c r="G793" s="48">
        <f t="shared" si="25"/>
        <v>89.6</v>
      </c>
    </row>
    <row r="794" spans="1:7">
      <c r="A794" s="162" t="s">
        <v>1461</v>
      </c>
      <c r="B794" s="179" t="s">
        <v>1462</v>
      </c>
      <c r="C794" s="164">
        <f>SUM(C795:C804)</f>
        <v>1710</v>
      </c>
      <c r="D794" s="164">
        <f>SUM(D795:D804)</f>
        <v>1535</v>
      </c>
      <c r="E794" s="164">
        <f>SUM(E795:E804)</f>
        <v>1594</v>
      </c>
      <c r="F794" s="48">
        <f t="shared" si="24"/>
        <v>93.2</v>
      </c>
      <c r="G794" s="48">
        <f t="shared" si="25"/>
        <v>103.8</v>
      </c>
    </row>
    <row r="795" spans="1:7">
      <c r="A795" s="105" t="s">
        <v>1463</v>
      </c>
      <c r="B795" s="180" t="s">
        <v>89</v>
      </c>
      <c r="C795" s="50">
        <v>853</v>
      </c>
      <c r="D795" s="50">
        <v>254</v>
      </c>
      <c r="E795" s="50">
        <v>744</v>
      </c>
      <c r="F795" s="48">
        <f t="shared" si="24"/>
        <v>87.2</v>
      </c>
      <c r="G795" s="48">
        <f t="shared" si="25"/>
        <v>292.9</v>
      </c>
    </row>
    <row r="796" spans="1:7">
      <c r="A796" s="105" t="s">
        <v>1464</v>
      </c>
      <c r="B796" s="180" t="s">
        <v>91</v>
      </c>
      <c r="C796" s="50"/>
      <c r="D796" s="50"/>
      <c r="E796" s="50"/>
      <c r="F796" s="48" t="str">
        <f t="shared" si="24"/>
        <v/>
      </c>
      <c r="G796" s="48" t="str">
        <f t="shared" si="25"/>
        <v/>
      </c>
    </row>
    <row r="797" spans="1:7">
      <c r="A797" s="105" t="s">
        <v>1465</v>
      </c>
      <c r="B797" s="180" t="s">
        <v>93</v>
      </c>
      <c r="C797" s="50"/>
      <c r="D797" s="50"/>
      <c r="E797" s="50"/>
      <c r="F797" s="48" t="str">
        <f t="shared" si="24"/>
        <v/>
      </c>
      <c r="G797" s="48" t="str">
        <f t="shared" si="25"/>
        <v/>
      </c>
    </row>
    <row r="798" spans="1:7">
      <c r="A798" s="105" t="s">
        <v>1466</v>
      </c>
      <c r="B798" s="180" t="s">
        <v>1467</v>
      </c>
      <c r="C798" s="50">
        <v>363</v>
      </c>
      <c r="D798" s="50">
        <v>787</v>
      </c>
      <c r="E798" s="50">
        <v>188</v>
      </c>
      <c r="F798" s="48">
        <f t="shared" si="24"/>
        <v>51.8</v>
      </c>
      <c r="G798" s="48">
        <f t="shared" si="25"/>
        <v>23.9</v>
      </c>
    </row>
    <row r="799" spans="1:7">
      <c r="A799" s="105" t="s">
        <v>1468</v>
      </c>
      <c r="B799" s="180" t="s">
        <v>1469</v>
      </c>
      <c r="C799" s="50"/>
      <c r="D799" s="50"/>
      <c r="E799" s="50"/>
      <c r="F799" s="48" t="str">
        <f t="shared" si="24"/>
        <v/>
      </c>
      <c r="G799" s="48" t="str">
        <f t="shared" si="25"/>
        <v/>
      </c>
    </row>
    <row r="800" spans="1:7">
      <c r="A800" s="105" t="s">
        <v>1470</v>
      </c>
      <c r="B800" s="180" t="s">
        <v>1471</v>
      </c>
      <c r="C800" s="50"/>
      <c r="D800" s="50"/>
      <c r="E800" s="50"/>
      <c r="F800" s="48" t="str">
        <f t="shared" si="24"/>
        <v/>
      </c>
      <c r="G800" s="48" t="str">
        <f t="shared" si="25"/>
        <v/>
      </c>
    </row>
    <row r="801" spans="1:7">
      <c r="A801" s="105" t="s">
        <v>1472</v>
      </c>
      <c r="B801" s="180" t="s">
        <v>1473</v>
      </c>
      <c r="C801" s="50"/>
      <c r="D801" s="50"/>
      <c r="E801" s="50"/>
      <c r="F801" s="48" t="str">
        <f t="shared" si="24"/>
        <v/>
      </c>
      <c r="G801" s="48" t="str">
        <f t="shared" si="25"/>
        <v/>
      </c>
    </row>
    <row r="802" spans="1:7">
      <c r="A802" s="105" t="s">
        <v>1474</v>
      </c>
      <c r="B802" s="180" t="s">
        <v>1475</v>
      </c>
      <c r="C802" s="50"/>
      <c r="D802" s="50"/>
      <c r="E802" s="50"/>
      <c r="F802" s="48" t="str">
        <f t="shared" si="24"/>
        <v/>
      </c>
      <c r="G802" s="48" t="str">
        <f t="shared" si="25"/>
        <v/>
      </c>
    </row>
    <row r="803" spans="1:7">
      <c r="A803" s="105" t="s">
        <v>1476</v>
      </c>
      <c r="B803" s="180" t="s">
        <v>1477</v>
      </c>
      <c r="C803" s="50"/>
      <c r="D803" s="50"/>
      <c r="E803" s="50"/>
      <c r="F803" s="48" t="str">
        <f t="shared" si="24"/>
        <v/>
      </c>
      <c r="G803" s="48" t="str">
        <f t="shared" si="25"/>
        <v/>
      </c>
    </row>
    <row r="804" spans="1:7">
      <c r="A804" s="105" t="s">
        <v>1478</v>
      </c>
      <c r="B804" s="180" t="s">
        <v>1479</v>
      </c>
      <c r="C804" s="50">
        <v>494</v>
      </c>
      <c r="D804" s="50">
        <v>494</v>
      </c>
      <c r="E804" s="50">
        <v>662</v>
      </c>
      <c r="F804" s="48">
        <f t="shared" si="24"/>
        <v>134</v>
      </c>
      <c r="G804" s="48">
        <f t="shared" si="25"/>
        <v>134</v>
      </c>
    </row>
    <row r="805" spans="1:7">
      <c r="A805" s="182" t="s">
        <v>1480</v>
      </c>
      <c r="B805" s="183" t="s">
        <v>1481</v>
      </c>
      <c r="C805" s="55"/>
      <c r="D805" s="56"/>
      <c r="E805" s="56"/>
      <c r="F805" s="48" t="str">
        <f t="shared" si="24"/>
        <v/>
      </c>
      <c r="G805" s="48" t="str">
        <f t="shared" si="25"/>
        <v/>
      </c>
    </row>
    <row r="806" spans="1:7">
      <c r="A806" s="162" t="s">
        <v>1482</v>
      </c>
      <c r="B806" s="179" t="s">
        <v>1483</v>
      </c>
      <c r="C806" s="164">
        <f>SUM(C807:C808)</f>
        <v>308</v>
      </c>
      <c r="D806" s="164">
        <f>SUM(D807:D808)</f>
        <v>2556</v>
      </c>
      <c r="E806" s="164">
        <f>SUM(E807:E808)</f>
        <v>1725</v>
      </c>
      <c r="F806" s="48">
        <f t="shared" si="24"/>
        <v>560.1</v>
      </c>
      <c r="G806" s="48">
        <f t="shared" si="25"/>
        <v>67.5</v>
      </c>
    </row>
    <row r="807" spans="1:7">
      <c r="A807" s="105" t="s">
        <v>1484</v>
      </c>
      <c r="B807" s="180" t="s">
        <v>1485</v>
      </c>
      <c r="C807" s="50"/>
      <c r="D807" s="50"/>
      <c r="E807" s="50"/>
      <c r="F807" s="48" t="str">
        <f t="shared" si="24"/>
        <v/>
      </c>
      <c r="G807" s="48" t="str">
        <f t="shared" si="25"/>
        <v/>
      </c>
    </row>
    <row r="808" spans="1:7">
      <c r="A808" s="105" t="s">
        <v>1486</v>
      </c>
      <c r="B808" s="180" t="s">
        <v>1487</v>
      </c>
      <c r="C808" s="50">
        <v>308</v>
      </c>
      <c r="D808" s="50">
        <v>2556</v>
      </c>
      <c r="E808" s="50">
        <v>1725</v>
      </c>
      <c r="F808" s="48">
        <f t="shared" si="24"/>
        <v>560.1</v>
      </c>
      <c r="G808" s="48">
        <f t="shared" si="25"/>
        <v>67.5</v>
      </c>
    </row>
    <row r="809" spans="1:7">
      <c r="A809" s="162" t="s">
        <v>1488</v>
      </c>
      <c r="B809" s="179" t="s">
        <v>1489</v>
      </c>
      <c r="C809" s="164">
        <f>SUM(C810)</f>
        <v>0</v>
      </c>
      <c r="D809" s="164">
        <f>SUM(D810)</f>
        <v>0</v>
      </c>
      <c r="E809" s="164">
        <f>SUM(E810)</f>
        <v>345</v>
      </c>
      <c r="F809" s="48" t="str">
        <f t="shared" si="24"/>
        <v/>
      </c>
      <c r="G809" s="48" t="str">
        <f t="shared" si="25"/>
        <v/>
      </c>
    </row>
    <row r="810" spans="1:7">
      <c r="A810" s="105" t="s">
        <v>1490</v>
      </c>
      <c r="B810" s="180" t="s">
        <v>1491</v>
      </c>
      <c r="C810" s="50"/>
      <c r="D810" s="50"/>
      <c r="E810" s="50">
        <v>345</v>
      </c>
      <c r="F810" s="48" t="str">
        <f t="shared" si="24"/>
        <v/>
      </c>
      <c r="G810" s="48" t="str">
        <f t="shared" si="25"/>
        <v/>
      </c>
    </row>
    <row r="811" spans="1:7">
      <c r="A811" s="162" t="s">
        <v>1492</v>
      </c>
      <c r="B811" s="179" t="s">
        <v>1493</v>
      </c>
      <c r="C811" s="164">
        <f>SUM(C812)</f>
        <v>0</v>
      </c>
      <c r="D811" s="164">
        <f>SUM(D812)</f>
        <v>0</v>
      </c>
      <c r="E811" s="164">
        <f>SUM(E812)</f>
        <v>0</v>
      </c>
      <c r="F811" s="48" t="str">
        <f t="shared" si="24"/>
        <v/>
      </c>
      <c r="G811" s="48" t="str">
        <f t="shared" si="25"/>
        <v/>
      </c>
    </row>
    <row r="812" spans="1:7">
      <c r="A812" s="105" t="s">
        <v>1494</v>
      </c>
      <c r="B812" s="180" t="s">
        <v>1495</v>
      </c>
      <c r="C812" s="50"/>
      <c r="D812" s="50"/>
      <c r="E812" s="50"/>
      <c r="F812" s="48" t="str">
        <f t="shared" si="24"/>
        <v/>
      </c>
      <c r="G812" s="48" t="str">
        <f t="shared" si="25"/>
        <v/>
      </c>
    </row>
    <row r="813" spans="1:7">
      <c r="A813" s="162" t="s">
        <v>1496</v>
      </c>
      <c r="B813" s="179" t="s">
        <v>1497</v>
      </c>
      <c r="C813" s="164">
        <f>SUM(C814)</f>
        <v>0</v>
      </c>
      <c r="D813" s="164">
        <f>SUM(D814)</f>
        <v>0</v>
      </c>
      <c r="E813" s="164">
        <f>SUM(E814)</f>
        <v>0</v>
      </c>
      <c r="F813" s="48" t="str">
        <f t="shared" si="24"/>
        <v/>
      </c>
      <c r="G813" s="48" t="str">
        <f t="shared" si="25"/>
        <v/>
      </c>
    </row>
    <row r="814" spans="1:7">
      <c r="A814" s="105" t="s">
        <v>1498</v>
      </c>
      <c r="B814" s="180" t="s">
        <v>1499</v>
      </c>
      <c r="C814" s="50"/>
      <c r="D814" s="50"/>
      <c r="E814" s="50"/>
      <c r="F814" s="48" t="str">
        <f t="shared" si="24"/>
        <v/>
      </c>
      <c r="G814" s="48" t="str">
        <f t="shared" si="25"/>
        <v/>
      </c>
    </row>
    <row r="815" spans="1:7">
      <c r="A815" s="160" t="s">
        <v>1500</v>
      </c>
      <c r="B815" s="181" t="s">
        <v>1501</v>
      </c>
      <c r="C815" s="48">
        <f>SUM(C816,C842,C864,C892,C903,C910,C916,C919)</f>
        <v>4574</v>
      </c>
      <c r="D815" s="48">
        <f>SUM(D816,D842,D864,D892,D903,D910,D916,D919)</f>
        <v>7777</v>
      </c>
      <c r="E815" s="48">
        <f>SUM(E816,E842,E864,E892,E903,E910,E916,E919)</f>
        <v>3561</v>
      </c>
      <c r="F815" s="48">
        <f t="shared" si="24"/>
        <v>77.9</v>
      </c>
      <c r="G815" s="48">
        <f t="shared" si="25"/>
        <v>45.8</v>
      </c>
    </row>
    <row r="816" spans="1:7">
      <c r="A816" s="162" t="s">
        <v>1502</v>
      </c>
      <c r="B816" s="179" t="s">
        <v>1503</v>
      </c>
      <c r="C816" s="164">
        <f>SUM(C817:C841)</f>
        <v>1070</v>
      </c>
      <c r="D816" s="164">
        <f>SUM(D817:D841)</f>
        <v>2328</v>
      </c>
      <c r="E816" s="164">
        <f>SUM(E817:E841)</f>
        <v>1201</v>
      </c>
      <c r="F816" s="48">
        <f t="shared" si="24"/>
        <v>112.2</v>
      </c>
      <c r="G816" s="48">
        <f t="shared" si="25"/>
        <v>51.6</v>
      </c>
    </row>
    <row r="817" spans="1:7">
      <c r="A817" s="105" t="s">
        <v>1504</v>
      </c>
      <c r="B817" s="180" t="s">
        <v>89</v>
      </c>
      <c r="C817" s="50">
        <v>240</v>
      </c>
      <c r="D817" s="50">
        <v>212</v>
      </c>
      <c r="E817" s="50">
        <v>134</v>
      </c>
      <c r="F817" s="48">
        <f t="shared" si="24"/>
        <v>55.8</v>
      </c>
      <c r="G817" s="48">
        <f t="shared" si="25"/>
        <v>63.2</v>
      </c>
    </row>
    <row r="818" spans="1:7">
      <c r="A818" s="105" t="s">
        <v>1505</v>
      </c>
      <c r="B818" s="180" t="s">
        <v>91</v>
      </c>
      <c r="C818" s="50"/>
      <c r="D818" s="50"/>
      <c r="E818" s="50"/>
      <c r="F818" s="48" t="str">
        <f t="shared" si="24"/>
        <v/>
      </c>
      <c r="G818" s="48" t="str">
        <f t="shared" si="25"/>
        <v/>
      </c>
    </row>
    <row r="819" spans="1:7">
      <c r="A819" s="105" t="s">
        <v>1506</v>
      </c>
      <c r="B819" s="180" t="s">
        <v>93</v>
      </c>
      <c r="C819" s="50"/>
      <c r="D819" s="50"/>
      <c r="E819" s="50"/>
      <c r="F819" s="48" t="str">
        <f t="shared" si="24"/>
        <v/>
      </c>
      <c r="G819" s="48" t="str">
        <f t="shared" si="25"/>
        <v/>
      </c>
    </row>
    <row r="820" spans="1:7">
      <c r="A820" s="105" t="s">
        <v>1507</v>
      </c>
      <c r="B820" s="180" t="s">
        <v>107</v>
      </c>
      <c r="C820" s="50">
        <v>393</v>
      </c>
      <c r="D820" s="50">
        <v>315</v>
      </c>
      <c r="E820" s="50">
        <v>522</v>
      </c>
      <c r="F820" s="48">
        <f t="shared" si="24"/>
        <v>132.8</v>
      </c>
      <c r="G820" s="48">
        <f t="shared" si="25"/>
        <v>165.7</v>
      </c>
    </row>
    <row r="821" spans="1:7">
      <c r="A821" s="105" t="s">
        <v>1508</v>
      </c>
      <c r="B821" s="180" t="s">
        <v>1509</v>
      </c>
      <c r="C821" s="50"/>
      <c r="D821" s="50"/>
      <c r="E821" s="50"/>
      <c r="F821" s="48" t="str">
        <f t="shared" si="24"/>
        <v/>
      </c>
      <c r="G821" s="48" t="str">
        <f t="shared" si="25"/>
        <v/>
      </c>
    </row>
    <row r="822" spans="1:7">
      <c r="A822" s="105" t="s">
        <v>1510</v>
      </c>
      <c r="B822" s="180" t="s">
        <v>1511</v>
      </c>
      <c r="C822" s="50"/>
      <c r="D822" s="50"/>
      <c r="E822" s="50"/>
      <c r="F822" s="48" t="str">
        <f t="shared" si="24"/>
        <v/>
      </c>
      <c r="G822" s="48" t="str">
        <f t="shared" si="25"/>
        <v/>
      </c>
    </row>
    <row r="823" spans="1:7">
      <c r="A823" s="105" t="s">
        <v>1512</v>
      </c>
      <c r="B823" s="180" t="s">
        <v>1513</v>
      </c>
      <c r="C823" s="50">
        <v>52</v>
      </c>
      <c r="D823" s="50">
        <v>29</v>
      </c>
      <c r="E823" s="50">
        <v>24</v>
      </c>
      <c r="F823" s="48">
        <f t="shared" si="24"/>
        <v>46.2</v>
      </c>
      <c r="G823" s="48">
        <f t="shared" si="25"/>
        <v>82.8</v>
      </c>
    </row>
    <row r="824" spans="1:7">
      <c r="A824" s="105" t="s">
        <v>1514</v>
      </c>
      <c r="B824" s="180" t="s">
        <v>1515</v>
      </c>
      <c r="C824" s="50">
        <v>51</v>
      </c>
      <c r="D824" s="50"/>
      <c r="E824" s="50"/>
      <c r="F824" s="48">
        <f t="shared" si="24"/>
        <v>0</v>
      </c>
      <c r="G824" s="48" t="str">
        <f t="shared" si="25"/>
        <v/>
      </c>
    </row>
    <row r="825" spans="1:7">
      <c r="A825" s="105" t="s">
        <v>1516</v>
      </c>
      <c r="B825" s="180" t="s">
        <v>1517</v>
      </c>
      <c r="C825" s="50"/>
      <c r="D825" s="50"/>
      <c r="E825" s="50"/>
      <c r="F825" s="48" t="str">
        <f t="shared" si="24"/>
        <v/>
      </c>
      <c r="G825" s="48" t="str">
        <f t="shared" si="25"/>
        <v/>
      </c>
    </row>
    <row r="826" spans="1:7">
      <c r="A826" s="105" t="s">
        <v>1518</v>
      </c>
      <c r="B826" s="180" t="s">
        <v>1519</v>
      </c>
      <c r="C826" s="50"/>
      <c r="D826" s="50"/>
      <c r="E826" s="50"/>
      <c r="F826" s="48" t="str">
        <f t="shared" si="24"/>
        <v/>
      </c>
      <c r="G826" s="48" t="str">
        <f t="shared" si="25"/>
        <v/>
      </c>
    </row>
    <row r="827" spans="1:7">
      <c r="A827" s="105" t="s">
        <v>1520</v>
      </c>
      <c r="B827" s="180" t="s">
        <v>1521</v>
      </c>
      <c r="C827" s="50"/>
      <c r="D827" s="50"/>
      <c r="E827" s="50"/>
      <c r="F827" s="48" t="str">
        <f t="shared" si="24"/>
        <v/>
      </c>
      <c r="G827" s="48" t="str">
        <f t="shared" si="25"/>
        <v/>
      </c>
    </row>
    <row r="828" spans="1:7">
      <c r="A828" s="105" t="s">
        <v>1522</v>
      </c>
      <c r="B828" s="180" t="s">
        <v>1523</v>
      </c>
      <c r="C828" s="50"/>
      <c r="D828" s="50"/>
      <c r="E828" s="50"/>
      <c r="F828" s="48" t="str">
        <f t="shared" si="24"/>
        <v/>
      </c>
      <c r="G828" s="48" t="str">
        <f t="shared" si="25"/>
        <v/>
      </c>
    </row>
    <row r="829" spans="1:7">
      <c r="A829" s="105" t="s">
        <v>1524</v>
      </c>
      <c r="B829" s="180" t="s">
        <v>1525</v>
      </c>
      <c r="C829" s="50"/>
      <c r="D829" s="50">
        <v>44</v>
      </c>
      <c r="E829" s="50"/>
      <c r="F829" s="48" t="str">
        <f t="shared" si="24"/>
        <v/>
      </c>
      <c r="G829" s="48">
        <f t="shared" si="25"/>
        <v>0</v>
      </c>
    </row>
    <row r="830" spans="1:7">
      <c r="A830" s="105" t="s">
        <v>1526</v>
      </c>
      <c r="B830" s="180" t="s">
        <v>1527</v>
      </c>
      <c r="C830" s="50"/>
      <c r="D830" s="50"/>
      <c r="E830" s="50"/>
      <c r="F830" s="48" t="str">
        <f t="shared" si="24"/>
        <v/>
      </c>
      <c r="G830" s="48" t="str">
        <f t="shared" si="25"/>
        <v/>
      </c>
    </row>
    <row r="831" spans="1:7">
      <c r="A831" s="105" t="s">
        <v>1528</v>
      </c>
      <c r="B831" s="180" t="s">
        <v>1529</v>
      </c>
      <c r="C831" s="50"/>
      <c r="D831" s="50"/>
      <c r="E831" s="50"/>
      <c r="F831" s="48" t="str">
        <f t="shared" si="24"/>
        <v/>
      </c>
      <c r="G831" s="48" t="str">
        <f t="shared" si="25"/>
        <v/>
      </c>
    </row>
    <row r="832" spans="1:7">
      <c r="A832" s="105" t="s">
        <v>1530</v>
      </c>
      <c r="B832" s="180" t="s">
        <v>1531</v>
      </c>
      <c r="C832" s="50">
        <v>266</v>
      </c>
      <c r="D832" s="50">
        <v>185</v>
      </c>
      <c r="E832" s="50">
        <v>133</v>
      </c>
      <c r="F832" s="48">
        <f t="shared" si="24"/>
        <v>50</v>
      </c>
      <c r="G832" s="48">
        <f t="shared" si="25"/>
        <v>71.9</v>
      </c>
    </row>
    <row r="833" spans="1:7">
      <c r="A833" s="105" t="s">
        <v>1532</v>
      </c>
      <c r="B833" s="180" t="s">
        <v>1533</v>
      </c>
      <c r="C833" s="50">
        <v>1</v>
      </c>
      <c r="D833" s="50"/>
      <c r="E833" s="50">
        <v>1</v>
      </c>
      <c r="F833" s="48">
        <f t="shared" si="24"/>
        <v>100</v>
      </c>
      <c r="G833" s="48" t="str">
        <f t="shared" si="25"/>
        <v/>
      </c>
    </row>
    <row r="834" spans="1:7">
      <c r="A834" s="105" t="s">
        <v>1534</v>
      </c>
      <c r="B834" s="180" t="s">
        <v>1535</v>
      </c>
      <c r="C834" s="50"/>
      <c r="D834" s="50"/>
      <c r="E834" s="50"/>
      <c r="F834" s="48" t="str">
        <f t="shared" si="24"/>
        <v/>
      </c>
      <c r="G834" s="48" t="str">
        <f t="shared" si="25"/>
        <v/>
      </c>
    </row>
    <row r="835" spans="1:7">
      <c r="A835" s="105" t="s">
        <v>1536</v>
      </c>
      <c r="B835" s="180" t="s">
        <v>1537</v>
      </c>
      <c r="C835" s="50"/>
      <c r="D835" s="50">
        <v>2</v>
      </c>
      <c r="E835" s="50"/>
      <c r="F835" s="48" t="str">
        <f t="shared" si="24"/>
        <v/>
      </c>
      <c r="G835" s="48">
        <f t="shared" si="25"/>
        <v>0</v>
      </c>
    </row>
    <row r="836" spans="1:7">
      <c r="A836" s="105" t="s">
        <v>1538</v>
      </c>
      <c r="B836" s="180" t="s">
        <v>1539</v>
      </c>
      <c r="C836" s="50"/>
      <c r="D836" s="50">
        <v>1111</v>
      </c>
      <c r="E836" s="50"/>
      <c r="F836" s="48" t="str">
        <f t="shared" si="24"/>
        <v/>
      </c>
      <c r="G836" s="48">
        <f t="shared" si="25"/>
        <v>0</v>
      </c>
    </row>
    <row r="837" spans="1:7">
      <c r="A837" s="105" t="s">
        <v>1540</v>
      </c>
      <c r="B837" s="180" t="s">
        <v>1541</v>
      </c>
      <c r="C837" s="50"/>
      <c r="D837" s="50"/>
      <c r="E837" s="50"/>
      <c r="F837" s="48" t="str">
        <f t="shared" si="24"/>
        <v/>
      </c>
      <c r="G837" s="48" t="str">
        <f t="shared" si="25"/>
        <v/>
      </c>
    </row>
    <row r="838" spans="1:7">
      <c r="A838" s="105" t="s">
        <v>1542</v>
      </c>
      <c r="B838" s="180" t="s">
        <v>1543</v>
      </c>
      <c r="C838" s="50"/>
      <c r="D838" s="50">
        <v>2</v>
      </c>
      <c r="E838" s="50"/>
      <c r="F838" s="48" t="str">
        <f t="shared" si="24"/>
        <v/>
      </c>
      <c r="G838" s="48">
        <f t="shared" si="25"/>
        <v>0</v>
      </c>
    </row>
    <row r="839" spans="1:7">
      <c r="A839" s="105" t="s">
        <v>1544</v>
      </c>
      <c r="B839" s="180" t="s">
        <v>1545</v>
      </c>
      <c r="C839" s="50"/>
      <c r="D839" s="50"/>
      <c r="E839" s="50"/>
      <c r="F839" s="48" t="str">
        <f t="shared" ref="F839:F902" si="26">IF(C839=0,"",ROUND(E839/C839*100,1))</f>
        <v/>
      </c>
      <c r="G839" s="48" t="str">
        <f t="shared" ref="G839:G902" si="27">IF(D839=0,"",ROUND(E839/D839*100,1))</f>
        <v/>
      </c>
    </row>
    <row r="840" spans="1:7">
      <c r="A840" s="105" t="s">
        <v>1546</v>
      </c>
      <c r="B840" s="180" t="s">
        <v>1547</v>
      </c>
      <c r="C840" s="50"/>
      <c r="D840" s="50">
        <v>427</v>
      </c>
      <c r="E840" s="50">
        <v>326</v>
      </c>
      <c r="F840" s="48" t="str">
        <f t="shared" si="26"/>
        <v/>
      </c>
      <c r="G840" s="48">
        <f t="shared" si="27"/>
        <v>76.3</v>
      </c>
    </row>
    <row r="841" spans="1:7">
      <c r="A841" s="105" t="s">
        <v>1548</v>
      </c>
      <c r="B841" s="180" t="s">
        <v>1549</v>
      </c>
      <c r="C841" s="50">
        <v>67</v>
      </c>
      <c r="D841" s="50">
        <v>1</v>
      </c>
      <c r="E841" s="50">
        <v>61</v>
      </c>
      <c r="F841" s="48">
        <f t="shared" si="26"/>
        <v>91</v>
      </c>
      <c r="G841" s="48">
        <f t="shared" si="27"/>
        <v>6100</v>
      </c>
    </row>
    <row r="842" spans="1:7">
      <c r="A842" s="162" t="s">
        <v>1550</v>
      </c>
      <c r="B842" s="179" t="s">
        <v>1551</v>
      </c>
      <c r="C842" s="164">
        <f>SUM(C843:C863)</f>
        <v>337</v>
      </c>
      <c r="D842" s="164">
        <f>SUM(D843:D863)</f>
        <v>259</v>
      </c>
      <c r="E842" s="164">
        <f>SUM(E843:E863)</f>
        <v>362</v>
      </c>
      <c r="F842" s="48">
        <f t="shared" si="26"/>
        <v>107.4</v>
      </c>
      <c r="G842" s="48">
        <f t="shared" si="27"/>
        <v>139.8</v>
      </c>
    </row>
    <row r="843" spans="1:7">
      <c r="A843" s="105" t="s">
        <v>1552</v>
      </c>
      <c r="B843" s="180" t="s">
        <v>89</v>
      </c>
      <c r="C843" s="50">
        <v>16</v>
      </c>
      <c r="D843" s="50"/>
      <c r="E843" s="50"/>
      <c r="F843" s="48">
        <f t="shared" si="26"/>
        <v>0</v>
      </c>
      <c r="G843" s="48" t="str">
        <f t="shared" si="27"/>
        <v/>
      </c>
    </row>
    <row r="844" spans="1:7">
      <c r="A844" s="105" t="s">
        <v>1553</v>
      </c>
      <c r="B844" s="180" t="s">
        <v>91</v>
      </c>
      <c r="C844" s="50"/>
      <c r="D844" s="50"/>
      <c r="E844" s="50"/>
      <c r="F844" s="48" t="str">
        <f t="shared" si="26"/>
        <v/>
      </c>
      <c r="G844" s="48" t="str">
        <f t="shared" si="27"/>
        <v/>
      </c>
    </row>
    <row r="845" spans="1:7">
      <c r="A845" s="105" t="s">
        <v>1554</v>
      </c>
      <c r="B845" s="180" t="s">
        <v>93</v>
      </c>
      <c r="C845" s="50"/>
      <c r="D845" s="50"/>
      <c r="E845" s="50"/>
      <c r="F845" s="48" t="str">
        <f t="shared" si="26"/>
        <v/>
      </c>
      <c r="G845" s="48" t="str">
        <f t="shared" si="27"/>
        <v/>
      </c>
    </row>
    <row r="846" spans="1:7">
      <c r="A846" s="105" t="s">
        <v>1555</v>
      </c>
      <c r="B846" s="180" t="s">
        <v>1556</v>
      </c>
      <c r="C846" s="50"/>
      <c r="D846" s="50"/>
      <c r="E846" s="50"/>
      <c r="F846" s="48" t="str">
        <f t="shared" si="26"/>
        <v/>
      </c>
      <c r="G846" s="48" t="str">
        <f t="shared" si="27"/>
        <v/>
      </c>
    </row>
    <row r="847" spans="1:7">
      <c r="A847" s="105" t="s">
        <v>1557</v>
      </c>
      <c r="B847" s="180" t="s">
        <v>1558</v>
      </c>
      <c r="C847" s="50">
        <v>304</v>
      </c>
      <c r="D847" s="50">
        <v>249</v>
      </c>
      <c r="E847" s="50">
        <v>330</v>
      </c>
      <c r="F847" s="48">
        <f t="shared" si="26"/>
        <v>108.6</v>
      </c>
      <c r="G847" s="48">
        <f t="shared" si="27"/>
        <v>132.5</v>
      </c>
    </row>
    <row r="848" spans="1:7">
      <c r="A848" s="105" t="s">
        <v>1559</v>
      </c>
      <c r="B848" s="180" t="s">
        <v>1560</v>
      </c>
      <c r="C848" s="50"/>
      <c r="D848" s="50"/>
      <c r="E848" s="50"/>
      <c r="F848" s="48" t="str">
        <f t="shared" si="26"/>
        <v/>
      </c>
      <c r="G848" s="48" t="str">
        <f t="shared" si="27"/>
        <v/>
      </c>
    </row>
    <row r="849" spans="1:7">
      <c r="A849" s="105" t="s">
        <v>1561</v>
      </c>
      <c r="B849" s="180" t="s">
        <v>1562</v>
      </c>
      <c r="C849" s="50"/>
      <c r="D849" s="50"/>
      <c r="E849" s="50"/>
      <c r="F849" s="48" t="str">
        <f t="shared" si="26"/>
        <v/>
      </c>
      <c r="G849" s="48" t="str">
        <f t="shared" si="27"/>
        <v/>
      </c>
    </row>
    <row r="850" spans="1:7">
      <c r="A850" s="105" t="s">
        <v>1563</v>
      </c>
      <c r="B850" s="180" t="s">
        <v>1564</v>
      </c>
      <c r="C850" s="50">
        <v>6</v>
      </c>
      <c r="D850" s="50">
        <v>10</v>
      </c>
      <c r="E850" s="50">
        <v>32</v>
      </c>
      <c r="F850" s="48">
        <f t="shared" si="26"/>
        <v>533.3</v>
      </c>
      <c r="G850" s="48">
        <f t="shared" si="27"/>
        <v>320</v>
      </c>
    </row>
    <row r="851" spans="1:7">
      <c r="A851" s="105" t="s">
        <v>1565</v>
      </c>
      <c r="B851" s="180" t="s">
        <v>1566</v>
      </c>
      <c r="C851" s="50"/>
      <c r="D851" s="50"/>
      <c r="E851" s="50"/>
      <c r="F851" s="48" t="str">
        <f t="shared" si="26"/>
        <v/>
      </c>
      <c r="G851" s="48" t="str">
        <f t="shared" si="27"/>
        <v/>
      </c>
    </row>
    <row r="852" spans="1:7">
      <c r="A852" s="105" t="s">
        <v>1567</v>
      </c>
      <c r="B852" s="180" t="s">
        <v>1568</v>
      </c>
      <c r="C852" s="50"/>
      <c r="D852" s="50"/>
      <c r="E852" s="50"/>
      <c r="F852" s="48" t="str">
        <f t="shared" si="26"/>
        <v/>
      </c>
      <c r="G852" s="48" t="str">
        <f t="shared" si="27"/>
        <v/>
      </c>
    </row>
    <row r="853" spans="1:7">
      <c r="A853" s="105" t="s">
        <v>1569</v>
      </c>
      <c r="B853" s="180" t="s">
        <v>1570</v>
      </c>
      <c r="C853" s="50"/>
      <c r="D853" s="50"/>
      <c r="E853" s="50"/>
      <c r="F853" s="48" t="str">
        <f t="shared" si="26"/>
        <v/>
      </c>
      <c r="G853" s="48" t="str">
        <f t="shared" si="27"/>
        <v/>
      </c>
    </row>
    <row r="854" spans="1:7">
      <c r="A854" s="105" t="s">
        <v>1571</v>
      </c>
      <c r="B854" s="180" t="s">
        <v>1572</v>
      </c>
      <c r="C854" s="50"/>
      <c r="D854" s="50"/>
      <c r="E854" s="50"/>
      <c r="F854" s="48" t="str">
        <f t="shared" si="26"/>
        <v/>
      </c>
      <c r="G854" s="48" t="str">
        <f t="shared" si="27"/>
        <v/>
      </c>
    </row>
    <row r="855" spans="1:7">
      <c r="A855" s="105" t="s">
        <v>1573</v>
      </c>
      <c r="B855" s="180" t="s">
        <v>1574</v>
      </c>
      <c r="C855" s="50"/>
      <c r="D855" s="50"/>
      <c r="E855" s="50"/>
      <c r="F855" s="48" t="str">
        <f t="shared" si="26"/>
        <v/>
      </c>
      <c r="G855" s="48" t="str">
        <f t="shared" si="27"/>
        <v/>
      </c>
    </row>
    <row r="856" spans="1:7">
      <c r="A856" s="105" t="s">
        <v>1575</v>
      </c>
      <c r="B856" s="180" t="s">
        <v>1576</v>
      </c>
      <c r="C856" s="50"/>
      <c r="D856" s="50"/>
      <c r="E856" s="50"/>
      <c r="F856" s="48" t="str">
        <f t="shared" si="26"/>
        <v/>
      </c>
      <c r="G856" s="48" t="str">
        <f t="shared" si="27"/>
        <v/>
      </c>
    </row>
    <row r="857" spans="1:7">
      <c r="A857" s="105" t="s">
        <v>1577</v>
      </c>
      <c r="B857" s="180" t="s">
        <v>1578</v>
      </c>
      <c r="C857" s="50"/>
      <c r="D857" s="50"/>
      <c r="E857" s="50"/>
      <c r="F857" s="48" t="str">
        <f t="shared" si="26"/>
        <v/>
      </c>
      <c r="G857" s="48" t="str">
        <f t="shared" si="27"/>
        <v/>
      </c>
    </row>
    <row r="858" spans="1:7">
      <c r="A858" s="105" t="s">
        <v>1579</v>
      </c>
      <c r="B858" s="180" t="s">
        <v>1580</v>
      </c>
      <c r="C858" s="50"/>
      <c r="D858" s="50"/>
      <c r="E858" s="50"/>
      <c r="F858" s="48" t="str">
        <f t="shared" si="26"/>
        <v/>
      </c>
      <c r="G858" s="48" t="str">
        <f t="shared" si="27"/>
        <v/>
      </c>
    </row>
    <row r="859" spans="1:7">
      <c r="A859" s="105" t="s">
        <v>1581</v>
      </c>
      <c r="B859" s="180" t="s">
        <v>1582</v>
      </c>
      <c r="C859" s="50"/>
      <c r="D859" s="50"/>
      <c r="E859" s="50"/>
      <c r="F859" s="48" t="str">
        <f t="shared" si="26"/>
        <v/>
      </c>
      <c r="G859" s="48" t="str">
        <f t="shared" si="27"/>
        <v/>
      </c>
    </row>
    <row r="860" spans="1:7">
      <c r="A860" s="105" t="s">
        <v>1583</v>
      </c>
      <c r="B860" s="180" t="s">
        <v>1584</v>
      </c>
      <c r="C860" s="50"/>
      <c r="D860" s="50"/>
      <c r="E860" s="50"/>
      <c r="F860" s="48" t="str">
        <f t="shared" si="26"/>
        <v/>
      </c>
      <c r="G860" s="48" t="str">
        <f t="shared" si="27"/>
        <v/>
      </c>
    </row>
    <row r="861" spans="1:7">
      <c r="A861" s="105" t="s">
        <v>1585</v>
      </c>
      <c r="B861" s="180" t="s">
        <v>1586</v>
      </c>
      <c r="C861" s="50"/>
      <c r="D861" s="50"/>
      <c r="E861" s="50"/>
      <c r="F861" s="48" t="str">
        <f t="shared" si="26"/>
        <v/>
      </c>
      <c r="G861" s="48" t="str">
        <f t="shared" si="27"/>
        <v/>
      </c>
    </row>
    <row r="862" spans="1:7">
      <c r="A862" s="105" t="s">
        <v>1587</v>
      </c>
      <c r="B862" s="180" t="s">
        <v>1521</v>
      </c>
      <c r="C862" s="50"/>
      <c r="D862" s="50"/>
      <c r="E862" s="50"/>
      <c r="F862" s="48" t="str">
        <f t="shared" si="26"/>
        <v/>
      </c>
      <c r="G862" s="48" t="str">
        <f t="shared" si="27"/>
        <v/>
      </c>
    </row>
    <row r="863" spans="1:7">
      <c r="A863" s="105" t="s">
        <v>1588</v>
      </c>
      <c r="B863" s="180" t="s">
        <v>1589</v>
      </c>
      <c r="C863" s="50">
        <v>11</v>
      </c>
      <c r="D863" s="50"/>
      <c r="E863" s="50"/>
      <c r="F863" s="48">
        <f t="shared" si="26"/>
        <v>0</v>
      </c>
      <c r="G863" s="48" t="str">
        <f t="shared" si="27"/>
        <v/>
      </c>
    </row>
    <row r="864" spans="1:7">
      <c r="A864" s="162" t="s">
        <v>1590</v>
      </c>
      <c r="B864" s="179" t="s">
        <v>1591</v>
      </c>
      <c r="C864" s="164">
        <f>SUM(C865:C891)</f>
        <v>1273</v>
      </c>
      <c r="D864" s="164">
        <f>SUM(D865:D891)</f>
        <v>951</v>
      </c>
      <c r="E864" s="164">
        <f>SUM(E865:E891)</f>
        <v>1210</v>
      </c>
      <c r="F864" s="48">
        <f t="shared" si="26"/>
        <v>95.1</v>
      </c>
      <c r="G864" s="48">
        <f t="shared" si="27"/>
        <v>127.2</v>
      </c>
    </row>
    <row r="865" spans="1:7">
      <c r="A865" s="105" t="s">
        <v>1592</v>
      </c>
      <c r="B865" s="180" t="s">
        <v>89</v>
      </c>
      <c r="C865" s="50">
        <v>185</v>
      </c>
      <c r="D865" s="50">
        <v>144</v>
      </c>
      <c r="E865" s="50">
        <v>202</v>
      </c>
      <c r="F865" s="48">
        <f t="shared" si="26"/>
        <v>109.2</v>
      </c>
      <c r="G865" s="48">
        <f t="shared" si="27"/>
        <v>140.3</v>
      </c>
    </row>
    <row r="866" spans="1:7">
      <c r="A866" s="105" t="s">
        <v>1593</v>
      </c>
      <c r="B866" s="180" t="s">
        <v>91</v>
      </c>
      <c r="C866" s="50"/>
      <c r="D866" s="50"/>
      <c r="E866" s="50"/>
      <c r="F866" s="48" t="str">
        <f t="shared" si="26"/>
        <v/>
      </c>
      <c r="G866" s="48" t="str">
        <f t="shared" si="27"/>
        <v/>
      </c>
    </row>
    <row r="867" spans="1:7">
      <c r="A867" s="105" t="s">
        <v>1594</v>
      </c>
      <c r="B867" s="180" t="s">
        <v>93</v>
      </c>
      <c r="C867" s="50"/>
      <c r="D867" s="50"/>
      <c r="E867" s="50"/>
      <c r="F867" s="48" t="str">
        <f t="shared" si="26"/>
        <v/>
      </c>
      <c r="G867" s="48" t="str">
        <f t="shared" si="27"/>
        <v/>
      </c>
    </row>
    <row r="868" spans="1:7">
      <c r="A868" s="105" t="s">
        <v>1595</v>
      </c>
      <c r="B868" s="180" t="s">
        <v>1596</v>
      </c>
      <c r="C868" s="50"/>
      <c r="D868" s="50"/>
      <c r="E868" s="50"/>
      <c r="F868" s="48" t="str">
        <f t="shared" si="26"/>
        <v/>
      </c>
      <c r="G868" s="48" t="str">
        <f t="shared" si="27"/>
        <v/>
      </c>
    </row>
    <row r="869" spans="1:7">
      <c r="A869" s="105" t="s">
        <v>1597</v>
      </c>
      <c r="B869" s="180" t="s">
        <v>1598</v>
      </c>
      <c r="C869" s="50">
        <v>145</v>
      </c>
      <c r="D869" s="50">
        <v>178</v>
      </c>
      <c r="E869" s="50">
        <v>935</v>
      </c>
      <c r="F869" s="48">
        <f t="shared" si="26"/>
        <v>644.8</v>
      </c>
      <c r="G869" s="48">
        <f t="shared" si="27"/>
        <v>525.3</v>
      </c>
    </row>
    <row r="870" spans="1:7">
      <c r="A870" s="105" t="s">
        <v>1599</v>
      </c>
      <c r="B870" s="180" t="s">
        <v>1600</v>
      </c>
      <c r="C870" s="50">
        <v>1</v>
      </c>
      <c r="D870" s="50">
        <v>1</v>
      </c>
      <c r="E870" s="50">
        <v>12</v>
      </c>
      <c r="F870" s="48">
        <f t="shared" si="26"/>
        <v>1200</v>
      </c>
      <c r="G870" s="48">
        <f t="shared" si="27"/>
        <v>1200</v>
      </c>
    </row>
    <row r="871" spans="1:7">
      <c r="A871" s="105" t="s">
        <v>1601</v>
      </c>
      <c r="B871" s="180" t="s">
        <v>1602</v>
      </c>
      <c r="C871" s="50"/>
      <c r="D871" s="50"/>
      <c r="E871" s="50"/>
      <c r="F871" s="48" t="str">
        <f t="shared" si="26"/>
        <v/>
      </c>
      <c r="G871" s="48" t="str">
        <f t="shared" si="27"/>
        <v/>
      </c>
    </row>
    <row r="872" spans="1:7">
      <c r="A872" s="105" t="s">
        <v>1603</v>
      </c>
      <c r="B872" s="180" t="s">
        <v>1604</v>
      </c>
      <c r="C872" s="50"/>
      <c r="D872" s="50"/>
      <c r="E872" s="50"/>
      <c r="F872" s="48" t="str">
        <f t="shared" si="26"/>
        <v/>
      </c>
      <c r="G872" s="48" t="str">
        <f t="shared" si="27"/>
        <v/>
      </c>
    </row>
    <row r="873" spans="1:7">
      <c r="A873" s="105" t="s">
        <v>1605</v>
      </c>
      <c r="B873" s="180" t="s">
        <v>1606</v>
      </c>
      <c r="C873" s="50"/>
      <c r="D873" s="50"/>
      <c r="E873" s="50"/>
      <c r="F873" s="48" t="str">
        <f t="shared" si="26"/>
        <v/>
      </c>
      <c r="G873" s="48" t="str">
        <f t="shared" si="27"/>
        <v/>
      </c>
    </row>
    <row r="874" spans="1:7">
      <c r="A874" s="105" t="s">
        <v>1607</v>
      </c>
      <c r="B874" s="180" t="s">
        <v>1608</v>
      </c>
      <c r="C874" s="50"/>
      <c r="D874" s="50"/>
      <c r="E874" s="50"/>
      <c r="F874" s="48" t="str">
        <f t="shared" si="26"/>
        <v/>
      </c>
      <c r="G874" s="48" t="str">
        <f t="shared" si="27"/>
        <v/>
      </c>
    </row>
    <row r="875" spans="1:7">
      <c r="A875" s="105" t="s">
        <v>1609</v>
      </c>
      <c r="B875" s="180" t="s">
        <v>1610</v>
      </c>
      <c r="C875" s="50"/>
      <c r="D875" s="50"/>
      <c r="E875" s="50"/>
      <c r="F875" s="48" t="str">
        <f t="shared" si="26"/>
        <v/>
      </c>
      <c r="G875" s="48" t="str">
        <f t="shared" si="27"/>
        <v/>
      </c>
    </row>
    <row r="876" spans="1:7">
      <c r="A876" s="105" t="s">
        <v>1611</v>
      </c>
      <c r="B876" s="180" t="s">
        <v>1612</v>
      </c>
      <c r="C876" s="50"/>
      <c r="D876" s="50"/>
      <c r="E876" s="50"/>
      <c r="F876" s="48" t="str">
        <f t="shared" si="26"/>
        <v/>
      </c>
      <c r="G876" s="48" t="str">
        <f t="shared" si="27"/>
        <v/>
      </c>
    </row>
    <row r="877" spans="1:7">
      <c r="A877" s="105" t="s">
        <v>1613</v>
      </c>
      <c r="B877" s="180" t="s">
        <v>1614</v>
      </c>
      <c r="C877" s="50"/>
      <c r="D877" s="50"/>
      <c r="E877" s="50"/>
      <c r="F877" s="48" t="str">
        <f t="shared" si="26"/>
        <v/>
      </c>
      <c r="G877" s="48" t="str">
        <f t="shared" si="27"/>
        <v/>
      </c>
    </row>
    <row r="878" spans="1:7">
      <c r="A878" s="105" t="s">
        <v>1615</v>
      </c>
      <c r="B878" s="180" t="s">
        <v>1616</v>
      </c>
      <c r="C878" s="50">
        <v>31</v>
      </c>
      <c r="D878" s="50">
        <v>25</v>
      </c>
      <c r="E878" s="50">
        <v>15</v>
      </c>
      <c r="F878" s="48">
        <f t="shared" si="26"/>
        <v>48.4</v>
      </c>
      <c r="G878" s="48">
        <f t="shared" si="27"/>
        <v>60</v>
      </c>
    </row>
    <row r="879" spans="1:7">
      <c r="A879" s="105" t="s">
        <v>1617</v>
      </c>
      <c r="B879" s="180" t="s">
        <v>1618</v>
      </c>
      <c r="C879" s="50"/>
      <c r="D879" s="50"/>
      <c r="E879" s="50"/>
      <c r="F879" s="48" t="str">
        <f t="shared" si="26"/>
        <v/>
      </c>
      <c r="G879" s="48" t="str">
        <f t="shared" si="27"/>
        <v/>
      </c>
    </row>
    <row r="880" spans="1:7">
      <c r="A880" s="105" t="s">
        <v>1619</v>
      </c>
      <c r="B880" s="180" t="s">
        <v>1620</v>
      </c>
      <c r="C880" s="50">
        <v>428</v>
      </c>
      <c r="D880" s="50">
        <v>379</v>
      </c>
      <c r="E880" s="50"/>
      <c r="F880" s="48">
        <f t="shared" si="26"/>
        <v>0</v>
      </c>
      <c r="G880" s="48">
        <f t="shared" si="27"/>
        <v>0</v>
      </c>
    </row>
    <row r="881" spans="1:7">
      <c r="A881" s="105" t="s">
        <v>1621</v>
      </c>
      <c r="B881" s="180" t="s">
        <v>1622</v>
      </c>
      <c r="C881" s="50"/>
      <c r="D881" s="50"/>
      <c r="E881" s="50"/>
      <c r="F881" s="48" t="str">
        <f t="shared" si="26"/>
        <v/>
      </c>
      <c r="G881" s="48" t="str">
        <f t="shared" si="27"/>
        <v/>
      </c>
    </row>
    <row r="882" spans="1:7">
      <c r="A882" s="105" t="s">
        <v>1623</v>
      </c>
      <c r="B882" s="180" t="s">
        <v>1624</v>
      </c>
      <c r="C882" s="50"/>
      <c r="D882" s="50"/>
      <c r="E882" s="50"/>
      <c r="F882" s="48" t="str">
        <f t="shared" si="26"/>
        <v/>
      </c>
      <c r="G882" s="48" t="str">
        <f t="shared" si="27"/>
        <v/>
      </c>
    </row>
    <row r="883" spans="1:7">
      <c r="A883" s="105" t="s">
        <v>1625</v>
      </c>
      <c r="B883" s="180" t="s">
        <v>1626</v>
      </c>
      <c r="C883" s="50">
        <v>149</v>
      </c>
      <c r="D883" s="50">
        <v>149</v>
      </c>
      <c r="E883" s="50"/>
      <c r="F883" s="48">
        <f t="shared" si="26"/>
        <v>0</v>
      </c>
      <c r="G883" s="48">
        <f t="shared" si="27"/>
        <v>0</v>
      </c>
    </row>
    <row r="884" spans="1:7">
      <c r="A884" s="105" t="s">
        <v>1627</v>
      </c>
      <c r="B884" s="180" t="s">
        <v>1628</v>
      </c>
      <c r="C884" s="50"/>
      <c r="D884" s="50"/>
      <c r="E884" s="50"/>
      <c r="F884" s="48" t="str">
        <f t="shared" si="26"/>
        <v/>
      </c>
      <c r="G884" s="48" t="str">
        <f t="shared" si="27"/>
        <v/>
      </c>
    </row>
    <row r="885" spans="1:7">
      <c r="A885" s="105" t="s">
        <v>1629</v>
      </c>
      <c r="B885" s="180" t="s">
        <v>1630</v>
      </c>
      <c r="C885" s="50"/>
      <c r="D885" s="50"/>
      <c r="E885" s="50"/>
      <c r="F885" s="48" t="str">
        <f t="shared" si="26"/>
        <v/>
      </c>
      <c r="G885" s="48" t="str">
        <f t="shared" si="27"/>
        <v/>
      </c>
    </row>
    <row r="886" spans="1:7">
      <c r="A886" s="105" t="s">
        <v>1631</v>
      </c>
      <c r="B886" s="180" t="s">
        <v>1578</v>
      </c>
      <c r="C886" s="50"/>
      <c r="D886" s="50"/>
      <c r="E886" s="50"/>
      <c r="F886" s="48" t="str">
        <f t="shared" si="26"/>
        <v/>
      </c>
      <c r="G886" s="48" t="str">
        <f t="shared" si="27"/>
        <v/>
      </c>
    </row>
    <row r="887" spans="1:7">
      <c r="A887" s="105" t="s">
        <v>1632</v>
      </c>
      <c r="B887" s="180" t="s">
        <v>1633</v>
      </c>
      <c r="C887" s="50"/>
      <c r="D887" s="50"/>
      <c r="E887" s="50"/>
      <c r="F887" s="48" t="str">
        <f t="shared" si="26"/>
        <v/>
      </c>
      <c r="G887" s="48" t="str">
        <f t="shared" si="27"/>
        <v/>
      </c>
    </row>
    <row r="888" spans="1:7">
      <c r="A888" s="105" t="s">
        <v>1634</v>
      </c>
      <c r="B888" s="180" t="s">
        <v>1635</v>
      </c>
      <c r="C888" s="50"/>
      <c r="D888" s="50">
        <v>1</v>
      </c>
      <c r="E888" s="50"/>
      <c r="F888" s="48" t="str">
        <f t="shared" si="26"/>
        <v/>
      </c>
      <c r="G888" s="48">
        <f t="shared" si="27"/>
        <v>0</v>
      </c>
    </row>
    <row r="889" spans="1:7">
      <c r="A889" s="105" t="s">
        <v>1636</v>
      </c>
      <c r="B889" s="180" t="s">
        <v>1637</v>
      </c>
      <c r="C889" s="50"/>
      <c r="D889" s="50"/>
      <c r="E889" s="50"/>
      <c r="F889" s="48" t="str">
        <f t="shared" si="26"/>
        <v/>
      </c>
      <c r="G889" s="48" t="str">
        <f t="shared" si="27"/>
        <v/>
      </c>
    </row>
    <row r="890" spans="1:7">
      <c r="A890" s="105" t="s">
        <v>1638</v>
      </c>
      <c r="B890" s="180" t="s">
        <v>1639</v>
      </c>
      <c r="C890" s="50"/>
      <c r="D890" s="50"/>
      <c r="E890" s="50"/>
      <c r="F890" s="48" t="str">
        <f t="shared" si="26"/>
        <v/>
      </c>
      <c r="G890" s="48" t="str">
        <f t="shared" si="27"/>
        <v/>
      </c>
    </row>
    <row r="891" spans="1:7">
      <c r="A891" s="105" t="s">
        <v>1640</v>
      </c>
      <c r="B891" s="180" t="s">
        <v>1641</v>
      </c>
      <c r="C891" s="50">
        <v>334</v>
      </c>
      <c r="D891" s="50">
        <v>74</v>
      </c>
      <c r="E891" s="50">
        <v>46</v>
      </c>
      <c r="F891" s="48">
        <f t="shared" si="26"/>
        <v>13.8</v>
      </c>
      <c r="G891" s="48">
        <f t="shared" si="27"/>
        <v>62.2</v>
      </c>
    </row>
    <row r="892" spans="1:7">
      <c r="A892" s="162" t="s">
        <v>1642</v>
      </c>
      <c r="B892" s="179" t="s">
        <v>1643</v>
      </c>
      <c r="C892" s="164">
        <f>SUM(C893:C902)</f>
        <v>1869</v>
      </c>
      <c r="D892" s="164">
        <f>SUM(D893:D902)</f>
        <v>3883</v>
      </c>
      <c r="E892" s="164">
        <f>SUM(E893:E902)</f>
        <v>755</v>
      </c>
      <c r="F892" s="48">
        <f t="shared" si="26"/>
        <v>40.4</v>
      </c>
      <c r="G892" s="48">
        <f t="shared" si="27"/>
        <v>19.4</v>
      </c>
    </row>
    <row r="893" spans="1:7">
      <c r="A893" s="105" t="s">
        <v>1644</v>
      </c>
      <c r="B893" s="180" t="s">
        <v>89</v>
      </c>
      <c r="C893" s="50"/>
      <c r="D893" s="50"/>
      <c r="E893" s="50"/>
      <c r="F893" s="48" t="str">
        <f t="shared" si="26"/>
        <v/>
      </c>
      <c r="G893" s="48" t="str">
        <f t="shared" si="27"/>
        <v/>
      </c>
    </row>
    <row r="894" spans="1:7">
      <c r="A894" s="105" t="s">
        <v>1645</v>
      </c>
      <c r="B894" s="180" t="s">
        <v>91</v>
      </c>
      <c r="C894" s="50">
        <v>140</v>
      </c>
      <c r="D894" s="50">
        <v>45</v>
      </c>
      <c r="E894" s="50">
        <v>147</v>
      </c>
      <c r="F894" s="48">
        <f t="shared" si="26"/>
        <v>105</v>
      </c>
      <c r="G894" s="48">
        <f t="shared" si="27"/>
        <v>326.7</v>
      </c>
    </row>
    <row r="895" spans="1:7">
      <c r="A895" s="105" t="s">
        <v>1646</v>
      </c>
      <c r="B895" s="180" t="s">
        <v>93</v>
      </c>
      <c r="C895" s="50"/>
      <c r="D895" s="50"/>
      <c r="E895" s="50"/>
      <c r="F895" s="48" t="str">
        <f t="shared" si="26"/>
        <v/>
      </c>
      <c r="G895" s="48" t="str">
        <f t="shared" si="27"/>
        <v/>
      </c>
    </row>
    <row r="896" spans="1:7">
      <c r="A896" s="105" t="s">
        <v>1647</v>
      </c>
      <c r="B896" s="180" t="s">
        <v>1648</v>
      </c>
      <c r="C896" s="50"/>
      <c r="D896" s="50"/>
      <c r="E896" s="50"/>
      <c r="F896" s="48" t="str">
        <f t="shared" si="26"/>
        <v/>
      </c>
      <c r="G896" s="48" t="str">
        <f t="shared" si="27"/>
        <v/>
      </c>
    </row>
    <row r="897" spans="1:7">
      <c r="A897" s="105" t="s">
        <v>1649</v>
      </c>
      <c r="B897" s="180" t="s">
        <v>1650</v>
      </c>
      <c r="C897" s="50">
        <v>1674</v>
      </c>
      <c r="D897" s="50">
        <v>3738</v>
      </c>
      <c r="E897" s="50">
        <v>500</v>
      </c>
      <c r="F897" s="48">
        <f t="shared" si="26"/>
        <v>29.9</v>
      </c>
      <c r="G897" s="48">
        <f t="shared" si="27"/>
        <v>13.4</v>
      </c>
    </row>
    <row r="898" spans="1:7">
      <c r="A898" s="105" t="s">
        <v>1651</v>
      </c>
      <c r="B898" s="180" t="s">
        <v>1652</v>
      </c>
      <c r="C898" s="50"/>
      <c r="D898" s="50"/>
      <c r="E898" s="50"/>
      <c r="F898" s="48" t="str">
        <f t="shared" si="26"/>
        <v/>
      </c>
      <c r="G898" s="48" t="str">
        <f t="shared" si="27"/>
        <v/>
      </c>
    </row>
    <row r="899" spans="1:7">
      <c r="A899" s="105" t="s">
        <v>1653</v>
      </c>
      <c r="B899" s="180" t="s">
        <v>1654</v>
      </c>
      <c r="C899" s="50">
        <v>55</v>
      </c>
      <c r="D899" s="50">
        <v>44</v>
      </c>
      <c r="E899" s="50"/>
      <c r="F899" s="48">
        <f t="shared" si="26"/>
        <v>0</v>
      </c>
      <c r="G899" s="48">
        <f t="shared" si="27"/>
        <v>0</v>
      </c>
    </row>
    <row r="900" spans="1:7">
      <c r="A900" s="105" t="s">
        <v>1655</v>
      </c>
      <c r="B900" s="180" t="s">
        <v>1656</v>
      </c>
      <c r="C900" s="50"/>
      <c r="D900" s="50"/>
      <c r="E900" s="50"/>
      <c r="F900" s="48" t="str">
        <f t="shared" si="26"/>
        <v/>
      </c>
      <c r="G900" s="48" t="str">
        <f t="shared" si="27"/>
        <v/>
      </c>
    </row>
    <row r="901" spans="1:7">
      <c r="A901" s="105" t="s">
        <v>1657</v>
      </c>
      <c r="B901" s="180" t="s">
        <v>107</v>
      </c>
      <c r="C901" s="50"/>
      <c r="D901" s="50"/>
      <c r="E901" s="50"/>
      <c r="F901" s="48" t="str">
        <f t="shared" si="26"/>
        <v/>
      </c>
      <c r="G901" s="48" t="str">
        <f t="shared" si="27"/>
        <v/>
      </c>
    </row>
    <row r="902" spans="1:7">
      <c r="A902" s="105" t="s">
        <v>1658</v>
      </c>
      <c r="B902" s="180" t="s">
        <v>1659</v>
      </c>
      <c r="C902" s="50"/>
      <c r="D902" s="50">
        <v>56</v>
      </c>
      <c r="E902" s="50">
        <v>108</v>
      </c>
      <c r="F902" s="48" t="str">
        <f t="shared" si="26"/>
        <v/>
      </c>
      <c r="G902" s="48">
        <f t="shared" si="27"/>
        <v>192.9</v>
      </c>
    </row>
    <row r="903" spans="1:7">
      <c r="A903" s="162" t="s">
        <v>1660</v>
      </c>
      <c r="B903" s="179" t="s">
        <v>1661</v>
      </c>
      <c r="C903" s="164">
        <f>SUM(C904:C909)</f>
        <v>0</v>
      </c>
      <c r="D903" s="164">
        <f>SUM(D904:D909)</f>
        <v>356</v>
      </c>
      <c r="E903" s="164">
        <f>SUM(E904:E909)</f>
        <v>20</v>
      </c>
      <c r="F903" s="48" t="str">
        <f t="shared" ref="F903:F966" si="28">IF(C903=0,"",ROUND(E903/C903*100,1))</f>
        <v/>
      </c>
      <c r="G903" s="48">
        <f t="shared" ref="G903:G966" si="29">IF(D903=0,"",ROUND(E903/D903*100,1))</f>
        <v>5.6</v>
      </c>
    </row>
    <row r="904" spans="1:7">
      <c r="A904" s="105" t="s">
        <v>1662</v>
      </c>
      <c r="B904" s="180" t="s">
        <v>1663</v>
      </c>
      <c r="C904" s="50"/>
      <c r="D904" s="50">
        <v>41</v>
      </c>
      <c r="E904" s="50">
        <v>20</v>
      </c>
      <c r="F904" s="48" t="str">
        <f t="shared" si="28"/>
        <v/>
      </c>
      <c r="G904" s="48">
        <f t="shared" si="29"/>
        <v>48.8</v>
      </c>
    </row>
    <row r="905" spans="1:7">
      <c r="A905" s="105" t="s">
        <v>1664</v>
      </c>
      <c r="B905" s="180" t="s">
        <v>1665</v>
      </c>
      <c r="C905" s="50"/>
      <c r="D905" s="50"/>
      <c r="E905" s="50"/>
      <c r="F905" s="48" t="str">
        <f t="shared" si="28"/>
        <v/>
      </c>
      <c r="G905" s="48" t="str">
        <f t="shared" si="29"/>
        <v/>
      </c>
    </row>
    <row r="906" spans="1:7">
      <c r="A906" s="105" t="s">
        <v>1666</v>
      </c>
      <c r="B906" s="180" t="s">
        <v>1667</v>
      </c>
      <c r="C906" s="50"/>
      <c r="D906" s="50">
        <v>238</v>
      </c>
      <c r="E906" s="50"/>
      <c r="F906" s="48" t="str">
        <f t="shared" si="28"/>
        <v/>
      </c>
      <c r="G906" s="48">
        <f t="shared" si="29"/>
        <v>0</v>
      </c>
    </row>
    <row r="907" spans="1:7">
      <c r="A907" s="105" t="s">
        <v>1668</v>
      </c>
      <c r="B907" s="180" t="s">
        <v>1669</v>
      </c>
      <c r="C907" s="50"/>
      <c r="D907" s="50">
        <v>60</v>
      </c>
      <c r="E907" s="50"/>
      <c r="F907" s="48" t="str">
        <f t="shared" si="28"/>
        <v/>
      </c>
      <c r="G907" s="48">
        <f t="shared" si="29"/>
        <v>0</v>
      </c>
    </row>
    <row r="908" spans="1:7">
      <c r="A908" s="105" t="s">
        <v>1670</v>
      </c>
      <c r="B908" s="180" t="s">
        <v>1671</v>
      </c>
      <c r="C908" s="50"/>
      <c r="D908" s="50"/>
      <c r="E908" s="50"/>
      <c r="F908" s="48" t="str">
        <f t="shared" si="28"/>
        <v/>
      </c>
      <c r="G908" s="48" t="str">
        <f t="shared" si="29"/>
        <v/>
      </c>
    </row>
    <row r="909" spans="1:7">
      <c r="A909" s="105" t="s">
        <v>1672</v>
      </c>
      <c r="B909" s="180" t="s">
        <v>1673</v>
      </c>
      <c r="C909" s="50"/>
      <c r="D909" s="50">
        <v>17</v>
      </c>
      <c r="E909" s="50"/>
      <c r="F909" s="48" t="str">
        <f t="shared" si="28"/>
        <v/>
      </c>
      <c r="G909" s="48">
        <f t="shared" si="29"/>
        <v>0</v>
      </c>
    </row>
    <row r="910" spans="1:7">
      <c r="A910" s="162" t="s">
        <v>1674</v>
      </c>
      <c r="B910" s="179" t="s">
        <v>1675</v>
      </c>
      <c r="C910" s="164">
        <f>SUM(C911:C915)</f>
        <v>25</v>
      </c>
      <c r="D910" s="164">
        <f>SUM(D911:D915)</f>
        <v>0</v>
      </c>
      <c r="E910" s="164">
        <f>SUM(E911:E915)</f>
        <v>13</v>
      </c>
      <c r="F910" s="48">
        <f t="shared" si="28"/>
        <v>52</v>
      </c>
      <c r="G910" s="48" t="str">
        <f t="shared" si="29"/>
        <v/>
      </c>
    </row>
    <row r="911" spans="1:7">
      <c r="A911" s="105" t="s">
        <v>1676</v>
      </c>
      <c r="B911" s="180" t="s">
        <v>1677</v>
      </c>
      <c r="C911" s="50"/>
      <c r="D911" s="50"/>
      <c r="E911" s="50"/>
      <c r="F911" s="48" t="str">
        <f t="shared" si="28"/>
        <v/>
      </c>
      <c r="G911" s="48" t="str">
        <f t="shared" si="29"/>
        <v/>
      </c>
    </row>
    <row r="912" spans="1:7">
      <c r="A912" s="105" t="s">
        <v>1678</v>
      </c>
      <c r="B912" s="180" t="s">
        <v>1679</v>
      </c>
      <c r="C912" s="50">
        <v>25</v>
      </c>
      <c r="D912" s="50"/>
      <c r="E912" s="50">
        <v>3</v>
      </c>
      <c r="F912" s="48">
        <f t="shared" si="28"/>
        <v>12</v>
      </c>
      <c r="G912" s="48" t="str">
        <f t="shared" si="29"/>
        <v/>
      </c>
    </row>
    <row r="913" spans="1:7">
      <c r="A913" s="105" t="s">
        <v>1680</v>
      </c>
      <c r="B913" s="180" t="s">
        <v>1681</v>
      </c>
      <c r="C913" s="50"/>
      <c r="D913" s="50"/>
      <c r="E913" s="50">
        <v>10</v>
      </c>
      <c r="F913" s="48" t="str">
        <f t="shared" si="28"/>
        <v/>
      </c>
      <c r="G913" s="48" t="str">
        <f t="shared" si="29"/>
        <v/>
      </c>
    </row>
    <row r="914" spans="1:7">
      <c r="A914" s="105" t="s">
        <v>1682</v>
      </c>
      <c r="B914" s="180" t="s">
        <v>1683</v>
      </c>
      <c r="C914" s="50"/>
      <c r="D914" s="50"/>
      <c r="E914" s="50"/>
      <c r="F914" s="48" t="str">
        <f t="shared" si="28"/>
        <v/>
      </c>
      <c r="G914" s="48" t="str">
        <f t="shared" si="29"/>
        <v/>
      </c>
    </row>
    <row r="915" spans="1:7">
      <c r="A915" s="105" t="s">
        <v>1684</v>
      </c>
      <c r="B915" s="180" t="s">
        <v>1685</v>
      </c>
      <c r="C915" s="50"/>
      <c r="D915" s="50"/>
      <c r="E915" s="50"/>
      <c r="F915" s="48" t="str">
        <f t="shared" si="28"/>
        <v/>
      </c>
      <c r="G915" s="48" t="str">
        <f t="shared" si="29"/>
        <v/>
      </c>
    </row>
    <row r="916" spans="1:7">
      <c r="A916" s="162" t="s">
        <v>1686</v>
      </c>
      <c r="B916" s="179" t="s">
        <v>1687</v>
      </c>
      <c r="C916" s="164">
        <f>SUM(C917:C918)</f>
        <v>0</v>
      </c>
      <c r="D916" s="164">
        <f>SUM(D917:D918)</f>
        <v>0</v>
      </c>
      <c r="E916" s="164">
        <f>SUM(E917:E918)</f>
        <v>0</v>
      </c>
      <c r="F916" s="48" t="str">
        <f t="shared" si="28"/>
        <v/>
      </c>
      <c r="G916" s="48" t="str">
        <f t="shared" si="29"/>
        <v/>
      </c>
    </row>
    <row r="917" spans="1:7">
      <c r="A917" s="105" t="s">
        <v>1688</v>
      </c>
      <c r="B917" s="180" t="s">
        <v>1689</v>
      </c>
      <c r="C917" s="50"/>
      <c r="D917" s="50"/>
      <c r="E917" s="50"/>
      <c r="F917" s="48" t="str">
        <f t="shared" si="28"/>
        <v/>
      </c>
      <c r="G917" s="48" t="str">
        <f t="shared" si="29"/>
        <v/>
      </c>
    </row>
    <row r="918" spans="1:7">
      <c r="A918" s="105" t="s">
        <v>1690</v>
      </c>
      <c r="B918" s="180" t="s">
        <v>1691</v>
      </c>
      <c r="C918" s="50"/>
      <c r="D918" s="50"/>
      <c r="E918" s="50"/>
      <c r="F918" s="48" t="str">
        <f t="shared" si="28"/>
        <v/>
      </c>
      <c r="G918" s="48" t="str">
        <f t="shared" si="29"/>
        <v/>
      </c>
    </row>
    <row r="919" spans="1:7">
      <c r="A919" s="162" t="s">
        <v>1692</v>
      </c>
      <c r="B919" s="179" t="s">
        <v>1693</v>
      </c>
      <c r="C919" s="164">
        <f>SUM(C920:C921)</f>
        <v>0</v>
      </c>
      <c r="D919" s="164">
        <f>SUM(D920:D921)</f>
        <v>0</v>
      </c>
      <c r="E919" s="164">
        <f>SUM(E920:E921)</f>
        <v>0</v>
      </c>
      <c r="F919" s="48" t="str">
        <f t="shared" si="28"/>
        <v/>
      </c>
      <c r="G919" s="48" t="str">
        <f t="shared" si="29"/>
        <v/>
      </c>
    </row>
    <row r="920" spans="1:7">
      <c r="A920" s="105" t="s">
        <v>1694</v>
      </c>
      <c r="B920" s="180" t="s">
        <v>1695</v>
      </c>
      <c r="C920" s="50"/>
      <c r="D920" s="50"/>
      <c r="E920" s="50"/>
      <c r="F920" s="48" t="str">
        <f t="shared" si="28"/>
        <v/>
      </c>
      <c r="G920" s="48" t="str">
        <f t="shared" si="29"/>
        <v/>
      </c>
    </row>
    <row r="921" spans="1:7">
      <c r="A921" s="105" t="s">
        <v>1696</v>
      </c>
      <c r="B921" s="180" t="s">
        <v>1697</v>
      </c>
      <c r="C921" s="50"/>
      <c r="D921" s="50"/>
      <c r="E921" s="50"/>
      <c r="F921" s="48" t="str">
        <f t="shared" si="28"/>
        <v/>
      </c>
      <c r="G921" s="48" t="str">
        <f t="shared" si="29"/>
        <v/>
      </c>
    </row>
    <row r="922" spans="1:7">
      <c r="A922" s="160" t="s">
        <v>1698</v>
      </c>
      <c r="B922" s="181" t="s">
        <v>1699</v>
      </c>
      <c r="C922" s="48">
        <f>SUM(C923,C945,C955,C965,C972,C977)</f>
        <v>848</v>
      </c>
      <c r="D922" s="48">
        <f>SUM(D923,D945,D955,D965,D972,D977)</f>
        <v>1621</v>
      </c>
      <c r="E922" s="48">
        <f>SUM(E923,E945,E955,E965,E972,E977)</f>
        <v>1586</v>
      </c>
      <c r="F922" s="48">
        <f t="shared" si="28"/>
        <v>187</v>
      </c>
      <c r="G922" s="48">
        <f t="shared" si="29"/>
        <v>97.8</v>
      </c>
    </row>
    <row r="923" spans="1:7">
      <c r="A923" s="162" t="s">
        <v>1700</v>
      </c>
      <c r="B923" s="179" t="s">
        <v>1701</v>
      </c>
      <c r="C923" s="164">
        <f>SUM(C924:C944)</f>
        <v>841</v>
      </c>
      <c r="D923" s="164">
        <f>SUM(D924:D944)</f>
        <v>1458</v>
      </c>
      <c r="E923" s="164">
        <f>SUM(E924:E944)</f>
        <v>1578</v>
      </c>
      <c r="F923" s="48">
        <f t="shared" si="28"/>
        <v>187.6</v>
      </c>
      <c r="G923" s="48">
        <f t="shared" si="29"/>
        <v>108.2</v>
      </c>
    </row>
    <row r="924" spans="1:7">
      <c r="A924" s="105" t="s">
        <v>1702</v>
      </c>
      <c r="B924" s="180" t="s">
        <v>89</v>
      </c>
      <c r="C924" s="50">
        <v>560</v>
      </c>
      <c r="D924" s="50">
        <v>741</v>
      </c>
      <c r="E924" s="50">
        <v>1003</v>
      </c>
      <c r="F924" s="48">
        <f t="shared" si="28"/>
        <v>179.1</v>
      </c>
      <c r="G924" s="48">
        <f t="shared" si="29"/>
        <v>135.4</v>
      </c>
    </row>
    <row r="925" spans="1:7">
      <c r="A925" s="105" t="s">
        <v>1703</v>
      </c>
      <c r="B925" s="180" t="s">
        <v>91</v>
      </c>
      <c r="C925" s="50"/>
      <c r="D925" s="50"/>
      <c r="E925" s="50"/>
      <c r="F925" s="48" t="str">
        <f t="shared" si="28"/>
        <v/>
      </c>
      <c r="G925" s="48" t="str">
        <f t="shared" si="29"/>
        <v/>
      </c>
    </row>
    <row r="926" spans="1:7">
      <c r="A926" s="105" t="s">
        <v>1704</v>
      </c>
      <c r="B926" s="180" t="s">
        <v>93</v>
      </c>
      <c r="C926" s="50"/>
      <c r="D926" s="50"/>
      <c r="E926" s="50"/>
      <c r="F926" s="48" t="str">
        <f t="shared" si="28"/>
        <v/>
      </c>
      <c r="G926" s="48" t="str">
        <f t="shared" si="29"/>
        <v/>
      </c>
    </row>
    <row r="927" spans="1:7">
      <c r="A927" s="105" t="s">
        <v>1705</v>
      </c>
      <c r="B927" s="180" t="s">
        <v>1706</v>
      </c>
      <c r="C927" s="50">
        <v>178</v>
      </c>
      <c r="D927" s="50">
        <v>132</v>
      </c>
      <c r="E927" s="50">
        <v>475</v>
      </c>
      <c r="F927" s="48">
        <f t="shared" si="28"/>
        <v>266.9</v>
      </c>
      <c r="G927" s="48">
        <f t="shared" si="29"/>
        <v>359.8</v>
      </c>
    </row>
    <row r="928" spans="1:7">
      <c r="A928" s="105" t="s">
        <v>1707</v>
      </c>
      <c r="B928" s="180" t="s">
        <v>1708</v>
      </c>
      <c r="C928" s="50">
        <v>12</v>
      </c>
      <c r="D928" s="50">
        <v>96</v>
      </c>
      <c r="E928" s="50">
        <v>94</v>
      </c>
      <c r="F928" s="48">
        <f t="shared" si="28"/>
        <v>783.3</v>
      </c>
      <c r="G928" s="48">
        <f t="shared" si="29"/>
        <v>97.9</v>
      </c>
    </row>
    <row r="929" spans="1:7">
      <c r="A929" s="105" t="s">
        <v>1709</v>
      </c>
      <c r="B929" s="180" t="s">
        <v>1710</v>
      </c>
      <c r="C929" s="50"/>
      <c r="D929" s="50"/>
      <c r="E929" s="50"/>
      <c r="F929" s="48" t="str">
        <f t="shared" si="28"/>
        <v/>
      </c>
      <c r="G929" s="48" t="str">
        <f t="shared" si="29"/>
        <v/>
      </c>
    </row>
    <row r="930" spans="1:7">
      <c r="A930" s="105" t="s">
        <v>1711</v>
      </c>
      <c r="B930" s="180" t="s">
        <v>1712</v>
      </c>
      <c r="C930" s="50"/>
      <c r="D930" s="50"/>
      <c r="E930" s="50"/>
      <c r="F930" s="48" t="str">
        <f t="shared" si="28"/>
        <v/>
      </c>
      <c r="G930" s="48" t="str">
        <f t="shared" si="29"/>
        <v/>
      </c>
    </row>
    <row r="931" spans="1:7">
      <c r="A931" s="105" t="s">
        <v>1713</v>
      </c>
      <c r="B931" s="180" t="s">
        <v>1714</v>
      </c>
      <c r="C931" s="50"/>
      <c r="D931" s="50"/>
      <c r="E931" s="50"/>
      <c r="F931" s="48" t="str">
        <f t="shared" si="28"/>
        <v/>
      </c>
      <c r="G931" s="48" t="str">
        <f t="shared" si="29"/>
        <v/>
      </c>
    </row>
    <row r="932" spans="1:7">
      <c r="A932" s="105" t="s">
        <v>1715</v>
      </c>
      <c r="B932" s="180" t="s">
        <v>1716</v>
      </c>
      <c r="C932" s="50"/>
      <c r="D932" s="50"/>
      <c r="E932" s="50"/>
      <c r="F932" s="48" t="str">
        <f t="shared" si="28"/>
        <v/>
      </c>
      <c r="G932" s="48" t="str">
        <f t="shared" si="29"/>
        <v/>
      </c>
    </row>
    <row r="933" spans="1:7">
      <c r="A933" s="105" t="s">
        <v>1717</v>
      </c>
      <c r="B933" s="180" t="s">
        <v>1718</v>
      </c>
      <c r="C933" s="50"/>
      <c r="D933" s="50"/>
      <c r="E933" s="50"/>
      <c r="F933" s="48" t="str">
        <f t="shared" si="28"/>
        <v/>
      </c>
      <c r="G933" s="48" t="str">
        <f t="shared" si="29"/>
        <v/>
      </c>
    </row>
    <row r="934" spans="1:7">
      <c r="A934" s="105" t="s">
        <v>1719</v>
      </c>
      <c r="B934" s="180" t="s">
        <v>1720</v>
      </c>
      <c r="C934" s="50"/>
      <c r="D934" s="50"/>
      <c r="E934" s="50"/>
      <c r="F934" s="48" t="str">
        <f t="shared" si="28"/>
        <v/>
      </c>
      <c r="G934" s="48" t="str">
        <f t="shared" si="29"/>
        <v/>
      </c>
    </row>
    <row r="935" spans="1:7">
      <c r="A935" s="105" t="s">
        <v>1721</v>
      </c>
      <c r="B935" s="180" t="s">
        <v>1722</v>
      </c>
      <c r="C935" s="50"/>
      <c r="D935" s="50"/>
      <c r="E935" s="50"/>
      <c r="F935" s="48" t="str">
        <f t="shared" si="28"/>
        <v/>
      </c>
      <c r="G935" s="48" t="str">
        <f t="shared" si="29"/>
        <v/>
      </c>
    </row>
    <row r="936" spans="1:7">
      <c r="A936" s="105" t="s">
        <v>1723</v>
      </c>
      <c r="B936" s="180" t="s">
        <v>1724</v>
      </c>
      <c r="C936" s="50"/>
      <c r="D936" s="50"/>
      <c r="E936" s="50"/>
      <c r="F936" s="48" t="str">
        <f t="shared" si="28"/>
        <v/>
      </c>
      <c r="G936" s="48" t="str">
        <f t="shared" si="29"/>
        <v/>
      </c>
    </row>
    <row r="937" spans="1:7">
      <c r="A937" s="105" t="s">
        <v>1725</v>
      </c>
      <c r="B937" s="180" t="s">
        <v>1726</v>
      </c>
      <c r="C937" s="50"/>
      <c r="D937" s="50"/>
      <c r="E937" s="50"/>
      <c r="F937" s="48" t="str">
        <f t="shared" si="28"/>
        <v/>
      </c>
      <c r="G937" s="48" t="str">
        <f t="shared" si="29"/>
        <v/>
      </c>
    </row>
    <row r="938" spans="1:7">
      <c r="A938" s="105" t="s">
        <v>1727</v>
      </c>
      <c r="B938" s="180" t="s">
        <v>1728</v>
      </c>
      <c r="C938" s="50"/>
      <c r="D938" s="50"/>
      <c r="E938" s="50"/>
      <c r="F938" s="48" t="str">
        <f t="shared" si="28"/>
        <v/>
      </c>
      <c r="G938" s="48" t="str">
        <f t="shared" si="29"/>
        <v/>
      </c>
    </row>
    <row r="939" spans="1:7">
      <c r="A939" s="105" t="s">
        <v>1729</v>
      </c>
      <c r="B939" s="180" t="s">
        <v>1730</v>
      </c>
      <c r="C939" s="50"/>
      <c r="D939" s="50"/>
      <c r="E939" s="50"/>
      <c r="F939" s="48" t="str">
        <f t="shared" si="28"/>
        <v/>
      </c>
      <c r="G939" s="48" t="str">
        <f t="shared" si="29"/>
        <v/>
      </c>
    </row>
    <row r="940" spans="1:7">
      <c r="A940" s="105" t="s">
        <v>1731</v>
      </c>
      <c r="B940" s="180" t="s">
        <v>1732</v>
      </c>
      <c r="C940" s="50"/>
      <c r="D940" s="50"/>
      <c r="E940" s="50"/>
      <c r="F940" s="48" t="str">
        <f t="shared" si="28"/>
        <v/>
      </c>
      <c r="G940" s="48" t="str">
        <f t="shared" si="29"/>
        <v/>
      </c>
    </row>
    <row r="941" spans="1:7">
      <c r="A941" s="105" t="s">
        <v>1733</v>
      </c>
      <c r="B941" s="180" t="s">
        <v>1734</v>
      </c>
      <c r="C941" s="50"/>
      <c r="D941" s="50"/>
      <c r="E941" s="50"/>
      <c r="F941" s="48" t="str">
        <f t="shared" si="28"/>
        <v/>
      </c>
      <c r="G941" s="48" t="str">
        <f t="shared" si="29"/>
        <v/>
      </c>
    </row>
    <row r="942" spans="1:7">
      <c r="A942" s="105" t="s">
        <v>1735</v>
      </c>
      <c r="B942" s="180" t="s">
        <v>1736</v>
      </c>
      <c r="C942" s="50"/>
      <c r="D942" s="50"/>
      <c r="E942" s="50"/>
      <c r="F942" s="48" t="str">
        <f t="shared" si="28"/>
        <v/>
      </c>
      <c r="G942" s="48" t="str">
        <f t="shared" si="29"/>
        <v/>
      </c>
    </row>
    <row r="943" spans="1:7">
      <c r="A943" s="105" t="s">
        <v>1737</v>
      </c>
      <c r="B943" s="180" t="s">
        <v>1738</v>
      </c>
      <c r="C943" s="50"/>
      <c r="D943" s="50"/>
      <c r="E943" s="50"/>
      <c r="F943" s="48" t="str">
        <f t="shared" si="28"/>
        <v/>
      </c>
      <c r="G943" s="48" t="str">
        <f t="shared" si="29"/>
        <v/>
      </c>
    </row>
    <row r="944" spans="1:7">
      <c r="A944" s="105" t="s">
        <v>1739</v>
      </c>
      <c r="B944" s="180" t="s">
        <v>1740</v>
      </c>
      <c r="C944" s="50">
        <v>91</v>
      </c>
      <c r="D944" s="50">
        <v>489</v>
      </c>
      <c r="E944" s="50">
        <v>6</v>
      </c>
      <c r="F944" s="48">
        <f t="shared" si="28"/>
        <v>6.6</v>
      </c>
      <c r="G944" s="48">
        <f t="shared" si="29"/>
        <v>1.2</v>
      </c>
    </row>
    <row r="945" spans="1:7">
      <c r="A945" s="162" t="s">
        <v>1741</v>
      </c>
      <c r="B945" s="179" t="s">
        <v>1742</v>
      </c>
      <c r="C945" s="164">
        <f>SUM(C946:C954)</f>
        <v>0</v>
      </c>
      <c r="D945" s="164">
        <f>SUM(D946:D954)</f>
        <v>0</v>
      </c>
      <c r="E945" s="164">
        <f>SUM(E946:E954)</f>
        <v>0</v>
      </c>
      <c r="F945" s="48" t="str">
        <f t="shared" si="28"/>
        <v/>
      </c>
      <c r="G945" s="48" t="str">
        <f t="shared" si="29"/>
        <v/>
      </c>
    </row>
    <row r="946" spans="1:7">
      <c r="A946" s="105" t="s">
        <v>1743</v>
      </c>
      <c r="B946" s="180" t="s">
        <v>89</v>
      </c>
      <c r="C946" s="50"/>
      <c r="D946" s="50"/>
      <c r="E946" s="50"/>
      <c r="F946" s="48" t="str">
        <f t="shared" si="28"/>
        <v/>
      </c>
      <c r="G946" s="48" t="str">
        <f t="shared" si="29"/>
        <v/>
      </c>
    </row>
    <row r="947" spans="1:7">
      <c r="A947" s="105" t="s">
        <v>1744</v>
      </c>
      <c r="B947" s="180" t="s">
        <v>91</v>
      </c>
      <c r="C947" s="50"/>
      <c r="D947" s="50"/>
      <c r="E947" s="50"/>
      <c r="F947" s="48" t="str">
        <f t="shared" si="28"/>
        <v/>
      </c>
      <c r="G947" s="48" t="str">
        <f t="shared" si="29"/>
        <v/>
      </c>
    </row>
    <row r="948" spans="1:7">
      <c r="A948" s="105" t="s">
        <v>1745</v>
      </c>
      <c r="B948" s="180" t="s">
        <v>93</v>
      </c>
      <c r="C948" s="50"/>
      <c r="D948" s="50"/>
      <c r="E948" s="50"/>
      <c r="F948" s="48" t="str">
        <f t="shared" si="28"/>
        <v/>
      </c>
      <c r="G948" s="48" t="str">
        <f t="shared" si="29"/>
        <v/>
      </c>
    </row>
    <row r="949" spans="1:7">
      <c r="A949" s="105" t="s">
        <v>1746</v>
      </c>
      <c r="B949" s="180" t="s">
        <v>1747</v>
      </c>
      <c r="C949" s="50"/>
      <c r="D949" s="50"/>
      <c r="E949" s="50"/>
      <c r="F949" s="48" t="str">
        <f t="shared" si="28"/>
        <v/>
      </c>
      <c r="G949" s="48" t="str">
        <f t="shared" si="29"/>
        <v/>
      </c>
    </row>
    <row r="950" spans="1:7">
      <c r="A950" s="105" t="s">
        <v>1748</v>
      </c>
      <c r="B950" s="180" t="s">
        <v>1749</v>
      </c>
      <c r="C950" s="50"/>
      <c r="D950" s="50"/>
      <c r="E950" s="50"/>
      <c r="F950" s="48" t="str">
        <f t="shared" si="28"/>
        <v/>
      </c>
      <c r="G950" s="48" t="str">
        <f t="shared" si="29"/>
        <v/>
      </c>
    </row>
    <row r="951" spans="1:7">
      <c r="A951" s="105" t="s">
        <v>1750</v>
      </c>
      <c r="B951" s="180" t="s">
        <v>1751</v>
      </c>
      <c r="C951" s="50"/>
      <c r="D951" s="50"/>
      <c r="E951" s="50"/>
      <c r="F951" s="48" t="str">
        <f t="shared" si="28"/>
        <v/>
      </c>
      <c r="G951" s="48" t="str">
        <f t="shared" si="29"/>
        <v/>
      </c>
    </row>
    <row r="952" spans="1:7">
      <c r="A952" s="105" t="s">
        <v>1752</v>
      </c>
      <c r="B952" s="180" t="s">
        <v>1753</v>
      </c>
      <c r="C952" s="50"/>
      <c r="D952" s="50"/>
      <c r="E952" s="50"/>
      <c r="F952" s="48" t="str">
        <f t="shared" si="28"/>
        <v/>
      </c>
      <c r="G952" s="48" t="str">
        <f t="shared" si="29"/>
        <v/>
      </c>
    </row>
    <row r="953" spans="1:7">
      <c r="A953" s="105" t="s">
        <v>1754</v>
      </c>
      <c r="B953" s="180" t="s">
        <v>1755</v>
      </c>
      <c r="C953" s="50"/>
      <c r="D953" s="50"/>
      <c r="E953" s="50"/>
      <c r="F953" s="48" t="str">
        <f t="shared" si="28"/>
        <v/>
      </c>
      <c r="G953" s="48" t="str">
        <f t="shared" si="29"/>
        <v/>
      </c>
    </row>
    <row r="954" spans="1:7">
      <c r="A954" s="105" t="s">
        <v>1756</v>
      </c>
      <c r="B954" s="180" t="s">
        <v>1757</v>
      </c>
      <c r="C954" s="50"/>
      <c r="D954" s="50"/>
      <c r="E954" s="50"/>
      <c r="F954" s="48" t="str">
        <f t="shared" si="28"/>
        <v/>
      </c>
      <c r="G954" s="48" t="str">
        <f t="shared" si="29"/>
        <v/>
      </c>
    </row>
    <row r="955" spans="1:7">
      <c r="A955" s="162" t="s">
        <v>1758</v>
      </c>
      <c r="B955" s="179" t="s">
        <v>1759</v>
      </c>
      <c r="C955" s="164">
        <f>SUM(C956:C964)</f>
        <v>0</v>
      </c>
      <c r="D955" s="164">
        <f>SUM(D956:D964)</f>
        <v>0</v>
      </c>
      <c r="E955" s="164">
        <f>SUM(E956:E964)</f>
        <v>0</v>
      </c>
      <c r="F955" s="48" t="str">
        <f t="shared" si="28"/>
        <v/>
      </c>
      <c r="G955" s="48" t="str">
        <f t="shared" si="29"/>
        <v/>
      </c>
    </row>
    <row r="956" spans="1:7">
      <c r="A956" s="105" t="s">
        <v>1760</v>
      </c>
      <c r="B956" s="180" t="s">
        <v>89</v>
      </c>
      <c r="C956" s="50"/>
      <c r="D956" s="50"/>
      <c r="E956" s="50"/>
      <c r="F956" s="48" t="str">
        <f t="shared" si="28"/>
        <v/>
      </c>
      <c r="G956" s="48" t="str">
        <f t="shared" si="29"/>
        <v/>
      </c>
    </row>
    <row r="957" spans="1:7">
      <c r="A957" s="105" t="s">
        <v>1761</v>
      </c>
      <c r="B957" s="180" t="s">
        <v>91</v>
      </c>
      <c r="C957" s="50"/>
      <c r="D957" s="50"/>
      <c r="E957" s="50"/>
      <c r="F957" s="48" t="str">
        <f t="shared" si="28"/>
        <v/>
      </c>
      <c r="G957" s="48" t="str">
        <f t="shared" si="29"/>
        <v/>
      </c>
    </row>
    <row r="958" spans="1:7">
      <c r="A958" s="105" t="s">
        <v>1762</v>
      </c>
      <c r="B958" s="180" t="s">
        <v>93</v>
      </c>
      <c r="C958" s="50"/>
      <c r="D958" s="50"/>
      <c r="E958" s="50"/>
      <c r="F958" s="48" t="str">
        <f t="shared" si="28"/>
        <v/>
      </c>
      <c r="G958" s="48" t="str">
        <f t="shared" si="29"/>
        <v/>
      </c>
    </row>
    <row r="959" spans="1:7">
      <c r="A959" s="105" t="s">
        <v>1763</v>
      </c>
      <c r="B959" s="180" t="s">
        <v>1764</v>
      </c>
      <c r="C959" s="50"/>
      <c r="D959" s="50"/>
      <c r="E959" s="50"/>
      <c r="F959" s="48" t="str">
        <f t="shared" si="28"/>
        <v/>
      </c>
      <c r="G959" s="48" t="str">
        <f t="shared" si="29"/>
        <v/>
      </c>
    </row>
    <row r="960" spans="1:7">
      <c r="A960" s="105" t="s">
        <v>1765</v>
      </c>
      <c r="B960" s="180" t="s">
        <v>1766</v>
      </c>
      <c r="C960" s="50"/>
      <c r="D960" s="50"/>
      <c r="E960" s="50"/>
      <c r="F960" s="48" t="str">
        <f t="shared" si="28"/>
        <v/>
      </c>
      <c r="G960" s="48" t="str">
        <f t="shared" si="29"/>
        <v/>
      </c>
    </row>
    <row r="961" spans="1:7">
      <c r="A961" s="105" t="s">
        <v>1767</v>
      </c>
      <c r="B961" s="180" t="s">
        <v>1768</v>
      </c>
      <c r="C961" s="50"/>
      <c r="D961" s="50"/>
      <c r="E961" s="50"/>
      <c r="F961" s="48" t="str">
        <f t="shared" si="28"/>
        <v/>
      </c>
      <c r="G961" s="48" t="str">
        <f t="shared" si="29"/>
        <v/>
      </c>
    </row>
    <row r="962" spans="1:7">
      <c r="A962" s="105" t="s">
        <v>1769</v>
      </c>
      <c r="B962" s="180" t="s">
        <v>1770</v>
      </c>
      <c r="C962" s="50"/>
      <c r="D962" s="50"/>
      <c r="E962" s="50"/>
      <c r="F962" s="48" t="str">
        <f t="shared" si="28"/>
        <v/>
      </c>
      <c r="G962" s="48" t="str">
        <f t="shared" si="29"/>
        <v/>
      </c>
    </row>
    <row r="963" spans="1:7">
      <c r="A963" s="105" t="s">
        <v>1771</v>
      </c>
      <c r="B963" s="180" t="s">
        <v>1772</v>
      </c>
      <c r="C963" s="50"/>
      <c r="D963" s="50"/>
      <c r="E963" s="50"/>
      <c r="F963" s="48" t="str">
        <f t="shared" si="28"/>
        <v/>
      </c>
      <c r="G963" s="48" t="str">
        <f t="shared" si="29"/>
        <v/>
      </c>
    </row>
    <row r="964" spans="1:7">
      <c r="A964" s="105" t="s">
        <v>1773</v>
      </c>
      <c r="B964" s="180" t="s">
        <v>1774</v>
      </c>
      <c r="C964" s="50"/>
      <c r="D964" s="50"/>
      <c r="E964" s="50"/>
      <c r="F964" s="48" t="str">
        <f t="shared" si="28"/>
        <v/>
      </c>
      <c r="G964" s="48" t="str">
        <f t="shared" si="29"/>
        <v/>
      </c>
    </row>
    <row r="965" spans="1:7">
      <c r="A965" s="162" t="s">
        <v>1775</v>
      </c>
      <c r="B965" s="179" t="s">
        <v>1776</v>
      </c>
      <c r="C965" s="164">
        <f>SUM(C966:C971)</f>
        <v>0</v>
      </c>
      <c r="D965" s="164">
        <f>SUM(D966:D971)</f>
        <v>0</v>
      </c>
      <c r="E965" s="164">
        <f>SUM(E966:E971)</f>
        <v>0</v>
      </c>
      <c r="F965" s="48" t="str">
        <f t="shared" si="28"/>
        <v/>
      </c>
      <c r="G965" s="48" t="str">
        <f t="shared" si="29"/>
        <v/>
      </c>
    </row>
    <row r="966" spans="1:7">
      <c r="A966" s="105" t="s">
        <v>1777</v>
      </c>
      <c r="B966" s="180" t="s">
        <v>89</v>
      </c>
      <c r="C966" s="50"/>
      <c r="D966" s="50"/>
      <c r="E966" s="50"/>
      <c r="F966" s="48" t="str">
        <f t="shared" si="28"/>
        <v/>
      </c>
      <c r="G966" s="48" t="str">
        <f t="shared" si="29"/>
        <v/>
      </c>
    </row>
    <row r="967" spans="1:7">
      <c r="A967" s="105" t="s">
        <v>1778</v>
      </c>
      <c r="B967" s="180" t="s">
        <v>91</v>
      </c>
      <c r="C967" s="50"/>
      <c r="D967" s="50"/>
      <c r="E967" s="50"/>
      <c r="F967" s="48" t="str">
        <f t="shared" ref="F967:F1030" si="30">IF(C967=0,"",ROUND(E967/C967*100,1))</f>
        <v/>
      </c>
      <c r="G967" s="48" t="str">
        <f t="shared" ref="G967:G1030" si="31">IF(D967=0,"",ROUND(E967/D967*100,1))</f>
        <v/>
      </c>
    </row>
    <row r="968" spans="1:7">
      <c r="A968" s="105" t="s">
        <v>1779</v>
      </c>
      <c r="B968" s="180" t="s">
        <v>93</v>
      </c>
      <c r="C968" s="50"/>
      <c r="D968" s="50"/>
      <c r="E968" s="50"/>
      <c r="F968" s="48" t="str">
        <f t="shared" si="30"/>
        <v/>
      </c>
      <c r="G968" s="48" t="str">
        <f t="shared" si="31"/>
        <v/>
      </c>
    </row>
    <row r="969" spans="1:7">
      <c r="A969" s="105" t="s">
        <v>1780</v>
      </c>
      <c r="B969" s="180" t="s">
        <v>1755</v>
      </c>
      <c r="C969" s="50"/>
      <c r="D969" s="50"/>
      <c r="E969" s="50"/>
      <c r="F969" s="48" t="str">
        <f t="shared" si="30"/>
        <v/>
      </c>
      <c r="G969" s="48" t="str">
        <f t="shared" si="31"/>
        <v/>
      </c>
    </row>
    <row r="970" spans="1:7">
      <c r="A970" s="105" t="s">
        <v>1781</v>
      </c>
      <c r="B970" s="180" t="s">
        <v>1782</v>
      </c>
      <c r="C970" s="50"/>
      <c r="D970" s="50"/>
      <c r="E970" s="50"/>
      <c r="F970" s="48" t="str">
        <f t="shared" si="30"/>
        <v/>
      </c>
      <c r="G970" s="48" t="str">
        <f t="shared" si="31"/>
        <v/>
      </c>
    </row>
    <row r="971" spans="1:7">
      <c r="A971" s="105" t="s">
        <v>1783</v>
      </c>
      <c r="B971" s="180" t="s">
        <v>1784</v>
      </c>
      <c r="C971" s="50"/>
      <c r="D971" s="50"/>
      <c r="E971" s="50"/>
      <c r="F971" s="48" t="str">
        <f t="shared" si="30"/>
        <v/>
      </c>
      <c r="G971" s="48" t="str">
        <f t="shared" si="31"/>
        <v/>
      </c>
    </row>
    <row r="972" spans="1:7">
      <c r="A972" s="162" t="s">
        <v>1785</v>
      </c>
      <c r="B972" s="179" t="s">
        <v>1786</v>
      </c>
      <c r="C972" s="164">
        <f>SUM(C973:C976)</f>
        <v>7</v>
      </c>
      <c r="D972" s="164">
        <f>SUM(D973:D976)</f>
        <v>163</v>
      </c>
      <c r="E972" s="164">
        <f>SUM(E973:E976)</f>
        <v>8</v>
      </c>
      <c r="F972" s="48">
        <f t="shared" si="30"/>
        <v>114.3</v>
      </c>
      <c r="G972" s="48">
        <f t="shared" si="31"/>
        <v>4.9</v>
      </c>
    </row>
    <row r="973" spans="1:7">
      <c r="A973" s="105" t="s">
        <v>1787</v>
      </c>
      <c r="B973" s="180" t="s">
        <v>1788</v>
      </c>
      <c r="C973" s="50">
        <v>7</v>
      </c>
      <c r="D973" s="50">
        <v>163</v>
      </c>
      <c r="E973" s="50"/>
      <c r="F973" s="48">
        <f t="shared" si="30"/>
        <v>0</v>
      </c>
      <c r="G973" s="48">
        <f t="shared" si="31"/>
        <v>0</v>
      </c>
    </row>
    <row r="974" spans="1:7">
      <c r="A974" s="105" t="s">
        <v>1789</v>
      </c>
      <c r="B974" s="180" t="s">
        <v>1790</v>
      </c>
      <c r="C974" s="50"/>
      <c r="D974" s="50"/>
      <c r="E974" s="50">
        <v>8</v>
      </c>
      <c r="F974" s="48" t="str">
        <f t="shared" si="30"/>
        <v/>
      </c>
      <c r="G974" s="48" t="str">
        <f t="shared" si="31"/>
        <v/>
      </c>
    </row>
    <row r="975" spans="1:7">
      <c r="A975" s="105" t="s">
        <v>1791</v>
      </c>
      <c r="B975" s="180" t="s">
        <v>1792</v>
      </c>
      <c r="C975" s="50"/>
      <c r="D975" s="50"/>
      <c r="E975" s="50"/>
      <c r="F975" s="48" t="str">
        <f t="shared" si="30"/>
        <v/>
      </c>
      <c r="G975" s="48" t="str">
        <f t="shared" si="31"/>
        <v/>
      </c>
    </row>
    <row r="976" spans="1:7">
      <c r="A976" s="105" t="s">
        <v>1793</v>
      </c>
      <c r="B976" s="180" t="s">
        <v>1794</v>
      </c>
      <c r="C976" s="50"/>
      <c r="D976" s="50"/>
      <c r="E976" s="50"/>
      <c r="F976" s="48" t="str">
        <f t="shared" si="30"/>
        <v/>
      </c>
      <c r="G976" s="48" t="str">
        <f t="shared" si="31"/>
        <v/>
      </c>
    </row>
    <row r="977" spans="1:7">
      <c r="A977" s="162" t="s">
        <v>1795</v>
      </c>
      <c r="B977" s="179" t="s">
        <v>1796</v>
      </c>
      <c r="C977" s="164">
        <f>SUM(C978:C979)</f>
        <v>0</v>
      </c>
      <c r="D977" s="164">
        <f>SUM(D978:D979)</f>
        <v>0</v>
      </c>
      <c r="E977" s="164">
        <f>SUM(E978:E979)</f>
        <v>0</v>
      </c>
      <c r="F977" s="48" t="str">
        <f t="shared" si="30"/>
        <v/>
      </c>
      <c r="G977" s="48" t="str">
        <f t="shared" si="31"/>
        <v/>
      </c>
    </row>
    <row r="978" spans="1:7">
      <c r="A978" s="105" t="s">
        <v>1797</v>
      </c>
      <c r="B978" s="180" t="s">
        <v>1798</v>
      </c>
      <c r="C978" s="50"/>
      <c r="D978" s="50"/>
      <c r="E978" s="50"/>
      <c r="F978" s="48" t="str">
        <f t="shared" si="30"/>
        <v/>
      </c>
      <c r="G978" s="48" t="str">
        <f t="shared" si="31"/>
        <v/>
      </c>
    </row>
    <row r="979" spans="1:7">
      <c r="A979" s="105" t="s">
        <v>1799</v>
      </c>
      <c r="B979" s="180" t="s">
        <v>1800</v>
      </c>
      <c r="C979" s="50"/>
      <c r="D979" s="50"/>
      <c r="E979" s="50"/>
      <c r="F979" s="48" t="str">
        <f t="shared" si="30"/>
        <v/>
      </c>
      <c r="G979" s="48" t="str">
        <f t="shared" si="31"/>
        <v/>
      </c>
    </row>
    <row r="980" spans="1:7">
      <c r="A980" s="160" t="s">
        <v>1801</v>
      </c>
      <c r="B980" s="181" t="s">
        <v>1802</v>
      </c>
      <c r="C980" s="48">
        <f>SUM(C981,C991,C1007,C1012,C1023,C1030,C1038)</f>
        <v>382</v>
      </c>
      <c r="D980" s="48">
        <f>SUM(D981,D991,D1007,D1012,D1023,D1030,D1038)</f>
        <v>211</v>
      </c>
      <c r="E980" s="48">
        <f>SUM(E981,E991,E1007,E1012,E1023,E1030,E1038)</f>
        <v>438</v>
      </c>
      <c r="F980" s="48">
        <f t="shared" si="30"/>
        <v>114.7</v>
      </c>
      <c r="G980" s="48">
        <f t="shared" si="31"/>
        <v>207.6</v>
      </c>
    </row>
    <row r="981" spans="1:7">
      <c r="A981" s="162" t="s">
        <v>1803</v>
      </c>
      <c r="B981" s="179" t="s">
        <v>1804</v>
      </c>
      <c r="C981" s="164">
        <f>SUM(C982:C990)</f>
        <v>0</v>
      </c>
      <c r="D981" s="164">
        <f>SUM(D982:D990)</f>
        <v>0</v>
      </c>
      <c r="E981" s="164">
        <f>SUM(E982:E990)</f>
        <v>154</v>
      </c>
      <c r="F981" s="48" t="str">
        <f t="shared" si="30"/>
        <v/>
      </c>
      <c r="G981" s="48" t="str">
        <f t="shared" si="31"/>
        <v/>
      </c>
    </row>
    <row r="982" spans="1:7">
      <c r="A982" s="105" t="s">
        <v>1805</v>
      </c>
      <c r="B982" s="180" t="s">
        <v>89</v>
      </c>
      <c r="C982" s="50"/>
      <c r="D982" s="50"/>
      <c r="E982" s="50">
        <v>154</v>
      </c>
      <c r="F982" s="48" t="str">
        <f t="shared" si="30"/>
        <v/>
      </c>
      <c r="G982" s="48" t="str">
        <f t="shared" si="31"/>
        <v/>
      </c>
    </row>
    <row r="983" spans="1:7">
      <c r="A983" s="105" t="s">
        <v>1806</v>
      </c>
      <c r="B983" s="180" t="s">
        <v>91</v>
      </c>
      <c r="C983" s="50"/>
      <c r="D983" s="50"/>
      <c r="E983" s="50"/>
      <c r="F983" s="48" t="str">
        <f t="shared" si="30"/>
        <v/>
      </c>
      <c r="G983" s="48" t="str">
        <f t="shared" si="31"/>
        <v/>
      </c>
    </row>
    <row r="984" spans="1:7">
      <c r="A984" s="105" t="s">
        <v>1807</v>
      </c>
      <c r="B984" s="180" t="s">
        <v>93</v>
      </c>
      <c r="C984" s="50"/>
      <c r="D984" s="50"/>
      <c r="E984" s="50"/>
      <c r="F984" s="48" t="str">
        <f t="shared" si="30"/>
        <v/>
      </c>
      <c r="G984" s="48" t="str">
        <f t="shared" si="31"/>
        <v/>
      </c>
    </row>
    <row r="985" spans="1:7">
      <c r="A985" s="105" t="s">
        <v>1808</v>
      </c>
      <c r="B985" s="180" t="s">
        <v>1809</v>
      </c>
      <c r="C985" s="50"/>
      <c r="D985" s="50"/>
      <c r="E985" s="50"/>
      <c r="F985" s="48" t="str">
        <f t="shared" si="30"/>
        <v/>
      </c>
      <c r="G985" s="48" t="str">
        <f t="shared" si="31"/>
        <v/>
      </c>
    </row>
    <row r="986" spans="1:7">
      <c r="A986" s="105" t="s">
        <v>1810</v>
      </c>
      <c r="B986" s="180" t="s">
        <v>1811</v>
      </c>
      <c r="C986" s="50"/>
      <c r="D986" s="50"/>
      <c r="E986" s="50"/>
      <c r="F986" s="48" t="str">
        <f t="shared" si="30"/>
        <v/>
      </c>
      <c r="G986" s="48" t="str">
        <f t="shared" si="31"/>
        <v/>
      </c>
    </row>
    <row r="987" spans="1:7">
      <c r="A987" s="105" t="s">
        <v>1812</v>
      </c>
      <c r="B987" s="180" t="s">
        <v>1813</v>
      </c>
      <c r="C987" s="50"/>
      <c r="D987" s="50"/>
      <c r="E987" s="50"/>
      <c r="F987" s="48" t="str">
        <f t="shared" si="30"/>
        <v/>
      </c>
      <c r="G987" s="48" t="str">
        <f t="shared" si="31"/>
        <v/>
      </c>
    </row>
    <row r="988" spans="1:7">
      <c r="A988" s="105" t="s">
        <v>1814</v>
      </c>
      <c r="B988" s="180" t="s">
        <v>1815</v>
      </c>
      <c r="C988" s="50"/>
      <c r="D988" s="50"/>
      <c r="E988" s="50"/>
      <c r="F988" s="48" t="str">
        <f t="shared" si="30"/>
        <v/>
      </c>
      <c r="G988" s="48" t="str">
        <f t="shared" si="31"/>
        <v/>
      </c>
    </row>
    <row r="989" spans="1:7">
      <c r="A989" s="105" t="s">
        <v>1816</v>
      </c>
      <c r="B989" s="180" t="s">
        <v>1817</v>
      </c>
      <c r="C989" s="50"/>
      <c r="D989" s="50"/>
      <c r="E989" s="50"/>
      <c r="F989" s="48" t="str">
        <f t="shared" si="30"/>
        <v/>
      </c>
      <c r="G989" s="48" t="str">
        <f t="shared" si="31"/>
        <v/>
      </c>
    </row>
    <row r="990" spans="1:7">
      <c r="A990" s="105" t="s">
        <v>1818</v>
      </c>
      <c r="B990" s="180" t="s">
        <v>1819</v>
      </c>
      <c r="C990" s="50"/>
      <c r="D990" s="50"/>
      <c r="E990" s="50"/>
      <c r="F990" s="48" t="str">
        <f t="shared" si="30"/>
        <v/>
      </c>
      <c r="G990" s="48" t="str">
        <f t="shared" si="31"/>
        <v/>
      </c>
    </row>
    <row r="991" spans="1:7">
      <c r="A991" s="162" t="s">
        <v>1820</v>
      </c>
      <c r="B991" s="179" t="s">
        <v>1821</v>
      </c>
      <c r="C991" s="164">
        <f>SUM(C992:C1006)</f>
        <v>0</v>
      </c>
      <c r="D991" s="164">
        <f>SUM(D992:D1006)</f>
        <v>0</v>
      </c>
      <c r="E991" s="164">
        <f>SUM(E992:E1006)</f>
        <v>0</v>
      </c>
      <c r="F991" s="48" t="str">
        <f t="shared" si="30"/>
        <v/>
      </c>
      <c r="G991" s="48" t="str">
        <f t="shared" si="31"/>
        <v/>
      </c>
    </row>
    <row r="992" spans="1:7">
      <c r="A992" s="105" t="s">
        <v>1822</v>
      </c>
      <c r="B992" s="180" t="s">
        <v>89</v>
      </c>
      <c r="C992" s="50"/>
      <c r="D992" s="50"/>
      <c r="E992" s="50"/>
      <c r="F992" s="48" t="str">
        <f t="shared" si="30"/>
        <v/>
      </c>
      <c r="G992" s="48" t="str">
        <f t="shared" si="31"/>
        <v/>
      </c>
    </row>
    <row r="993" spans="1:7">
      <c r="A993" s="105" t="s">
        <v>1823</v>
      </c>
      <c r="B993" s="180" t="s">
        <v>91</v>
      </c>
      <c r="C993" s="50"/>
      <c r="D993" s="50"/>
      <c r="E993" s="50"/>
      <c r="F993" s="48" t="str">
        <f t="shared" si="30"/>
        <v/>
      </c>
      <c r="G993" s="48" t="str">
        <f t="shared" si="31"/>
        <v/>
      </c>
    </row>
    <row r="994" spans="1:7">
      <c r="A994" s="105" t="s">
        <v>1824</v>
      </c>
      <c r="B994" s="180" t="s">
        <v>93</v>
      </c>
      <c r="C994" s="50"/>
      <c r="D994" s="50"/>
      <c r="E994" s="50"/>
      <c r="F994" s="48" t="str">
        <f t="shared" si="30"/>
        <v/>
      </c>
      <c r="G994" s="48" t="str">
        <f t="shared" si="31"/>
        <v/>
      </c>
    </row>
    <row r="995" spans="1:7">
      <c r="A995" s="105" t="s">
        <v>1825</v>
      </c>
      <c r="B995" s="180" t="s">
        <v>1826</v>
      </c>
      <c r="C995" s="50"/>
      <c r="D995" s="50"/>
      <c r="E995" s="50"/>
      <c r="F995" s="48" t="str">
        <f t="shared" si="30"/>
        <v/>
      </c>
      <c r="G995" s="48" t="str">
        <f t="shared" si="31"/>
        <v/>
      </c>
    </row>
    <row r="996" spans="1:7">
      <c r="A996" s="105" t="s">
        <v>1827</v>
      </c>
      <c r="B996" s="180" t="s">
        <v>1828</v>
      </c>
      <c r="C996" s="50"/>
      <c r="D996" s="50"/>
      <c r="E996" s="50"/>
      <c r="F996" s="48" t="str">
        <f t="shared" si="30"/>
        <v/>
      </c>
      <c r="G996" s="48" t="str">
        <f t="shared" si="31"/>
        <v/>
      </c>
    </row>
    <row r="997" spans="1:7">
      <c r="A997" s="105" t="s">
        <v>1829</v>
      </c>
      <c r="B997" s="180" t="s">
        <v>1830</v>
      </c>
      <c r="C997" s="50"/>
      <c r="D997" s="50"/>
      <c r="E997" s="50"/>
      <c r="F997" s="48" t="str">
        <f t="shared" si="30"/>
        <v/>
      </c>
      <c r="G997" s="48" t="str">
        <f t="shared" si="31"/>
        <v/>
      </c>
    </row>
    <row r="998" spans="1:7">
      <c r="A998" s="105" t="s">
        <v>1831</v>
      </c>
      <c r="B998" s="180" t="s">
        <v>1832</v>
      </c>
      <c r="C998" s="50"/>
      <c r="D998" s="50"/>
      <c r="E998" s="50"/>
      <c r="F998" s="48" t="str">
        <f t="shared" si="30"/>
        <v/>
      </c>
      <c r="G998" s="48" t="str">
        <f t="shared" si="31"/>
        <v/>
      </c>
    </row>
    <row r="999" spans="1:7">
      <c r="A999" s="105" t="s">
        <v>1833</v>
      </c>
      <c r="B999" s="180" t="s">
        <v>1834</v>
      </c>
      <c r="C999" s="50"/>
      <c r="D999" s="50"/>
      <c r="E999" s="50"/>
      <c r="F999" s="48" t="str">
        <f t="shared" si="30"/>
        <v/>
      </c>
      <c r="G999" s="48" t="str">
        <f t="shared" si="31"/>
        <v/>
      </c>
    </row>
    <row r="1000" spans="1:7">
      <c r="A1000" s="105" t="s">
        <v>1835</v>
      </c>
      <c r="B1000" s="180" t="s">
        <v>1836</v>
      </c>
      <c r="C1000" s="50"/>
      <c r="D1000" s="50"/>
      <c r="E1000" s="50"/>
      <c r="F1000" s="48" t="str">
        <f t="shared" si="30"/>
        <v/>
      </c>
      <c r="G1000" s="48" t="str">
        <f t="shared" si="31"/>
        <v/>
      </c>
    </row>
    <row r="1001" spans="1:7">
      <c r="A1001" s="105" t="s">
        <v>1837</v>
      </c>
      <c r="B1001" s="180" t="s">
        <v>1838</v>
      </c>
      <c r="C1001" s="50"/>
      <c r="D1001" s="50"/>
      <c r="E1001" s="50"/>
      <c r="F1001" s="48" t="str">
        <f t="shared" si="30"/>
        <v/>
      </c>
      <c r="G1001" s="48" t="str">
        <f t="shared" si="31"/>
        <v/>
      </c>
    </row>
    <row r="1002" spans="1:7">
      <c r="A1002" s="105" t="s">
        <v>1839</v>
      </c>
      <c r="B1002" s="180" t="s">
        <v>1840</v>
      </c>
      <c r="C1002" s="50"/>
      <c r="D1002" s="50"/>
      <c r="E1002" s="50"/>
      <c r="F1002" s="48" t="str">
        <f t="shared" si="30"/>
        <v/>
      </c>
      <c r="G1002" s="48" t="str">
        <f t="shared" si="31"/>
        <v/>
      </c>
    </row>
    <row r="1003" spans="1:7">
      <c r="A1003" s="105" t="s">
        <v>1841</v>
      </c>
      <c r="B1003" s="180" t="s">
        <v>1842</v>
      </c>
      <c r="C1003" s="50"/>
      <c r="D1003" s="50"/>
      <c r="E1003" s="50"/>
      <c r="F1003" s="48" t="str">
        <f t="shared" si="30"/>
        <v/>
      </c>
      <c r="G1003" s="48" t="str">
        <f t="shared" si="31"/>
        <v/>
      </c>
    </row>
    <row r="1004" spans="1:7">
      <c r="A1004" s="105" t="s">
        <v>1843</v>
      </c>
      <c r="B1004" s="180" t="s">
        <v>1844</v>
      </c>
      <c r="C1004" s="50"/>
      <c r="D1004" s="50"/>
      <c r="E1004" s="50"/>
      <c r="F1004" s="48" t="str">
        <f t="shared" si="30"/>
        <v/>
      </c>
      <c r="G1004" s="48" t="str">
        <f t="shared" si="31"/>
        <v/>
      </c>
    </row>
    <row r="1005" spans="1:7">
      <c r="A1005" s="105" t="s">
        <v>1845</v>
      </c>
      <c r="B1005" s="180" t="s">
        <v>1846</v>
      </c>
      <c r="C1005" s="50"/>
      <c r="D1005" s="50"/>
      <c r="E1005" s="50"/>
      <c r="F1005" s="48" t="str">
        <f t="shared" si="30"/>
        <v/>
      </c>
      <c r="G1005" s="48" t="str">
        <f t="shared" si="31"/>
        <v/>
      </c>
    </row>
    <row r="1006" spans="1:7">
      <c r="A1006" s="105" t="s">
        <v>1847</v>
      </c>
      <c r="B1006" s="180" t="s">
        <v>1848</v>
      </c>
      <c r="C1006" s="50"/>
      <c r="D1006" s="50"/>
      <c r="E1006" s="50"/>
      <c r="F1006" s="48" t="str">
        <f t="shared" si="30"/>
        <v/>
      </c>
      <c r="G1006" s="48" t="str">
        <f t="shared" si="31"/>
        <v/>
      </c>
    </row>
    <row r="1007" spans="1:7">
      <c r="A1007" s="162" t="s">
        <v>1849</v>
      </c>
      <c r="B1007" s="179" t="s">
        <v>1850</v>
      </c>
      <c r="C1007" s="164">
        <f>SUM(C1008:C1011)</f>
        <v>0</v>
      </c>
      <c r="D1007" s="164">
        <f>SUM(D1008:D1011)</f>
        <v>0</v>
      </c>
      <c r="E1007" s="164">
        <f>SUM(E1008:E1011)</f>
        <v>0</v>
      </c>
      <c r="F1007" s="48" t="str">
        <f t="shared" si="30"/>
        <v/>
      </c>
      <c r="G1007" s="48" t="str">
        <f t="shared" si="31"/>
        <v/>
      </c>
    </row>
    <row r="1008" spans="1:7">
      <c r="A1008" s="105" t="s">
        <v>1851</v>
      </c>
      <c r="B1008" s="180" t="s">
        <v>89</v>
      </c>
      <c r="C1008" s="50"/>
      <c r="D1008" s="50"/>
      <c r="E1008" s="50"/>
      <c r="F1008" s="48" t="str">
        <f t="shared" si="30"/>
        <v/>
      </c>
      <c r="G1008" s="48" t="str">
        <f t="shared" si="31"/>
        <v/>
      </c>
    </row>
    <row r="1009" spans="1:7">
      <c r="A1009" s="105" t="s">
        <v>1852</v>
      </c>
      <c r="B1009" s="180" t="s">
        <v>91</v>
      </c>
      <c r="C1009" s="50"/>
      <c r="D1009" s="50"/>
      <c r="E1009" s="50"/>
      <c r="F1009" s="48" t="str">
        <f t="shared" si="30"/>
        <v/>
      </c>
      <c r="G1009" s="48" t="str">
        <f t="shared" si="31"/>
        <v/>
      </c>
    </row>
    <row r="1010" spans="1:7">
      <c r="A1010" s="105" t="s">
        <v>1853</v>
      </c>
      <c r="B1010" s="180" t="s">
        <v>93</v>
      </c>
      <c r="C1010" s="50"/>
      <c r="D1010" s="50"/>
      <c r="E1010" s="50"/>
      <c r="F1010" s="48" t="str">
        <f t="shared" si="30"/>
        <v/>
      </c>
      <c r="G1010" s="48" t="str">
        <f t="shared" si="31"/>
        <v/>
      </c>
    </row>
    <row r="1011" spans="1:7">
      <c r="A1011" s="105" t="s">
        <v>1854</v>
      </c>
      <c r="B1011" s="180" t="s">
        <v>1855</v>
      </c>
      <c r="C1011" s="50"/>
      <c r="D1011" s="50"/>
      <c r="E1011" s="50"/>
      <c r="F1011" s="48" t="str">
        <f t="shared" si="30"/>
        <v/>
      </c>
      <c r="G1011" s="48" t="str">
        <f t="shared" si="31"/>
        <v/>
      </c>
    </row>
    <row r="1012" spans="1:7">
      <c r="A1012" s="162" t="s">
        <v>1856</v>
      </c>
      <c r="B1012" s="179" t="s">
        <v>1857</v>
      </c>
      <c r="C1012" s="164">
        <f>SUM(C1013:C1022)</f>
        <v>382</v>
      </c>
      <c r="D1012" s="164">
        <f>SUM(D1013:D1022)</f>
        <v>211</v>
      </c>
      <c r="E1012" s="164">
        <f>SUM(E1013:E1022)</f>
        <v>284</v>
      </c>
      <c r="F1012" s="48">
        <f t="shared" si="30"/>
        <v>74.3</v>
      </c>
      <c r="G1012" s="48">
        <f t="shared" si="31"/>
        <v>134.6</v>
      </c>
    </row>
    <row r="1013" spans="1:7">
      <c r="A1013" s="105" t="s">
        <v>1858</v>
      </c>
      <c r="B1013" s="180" t="s">
        <v>89</v>
      </c>
      <c r="C1013" s="50">
        <v>293</v>
      </c>
      <c r="D1013" s="50">
        <v>88</v>
      </c>
      <c r="E1013" s="50"/>
      <c r="F1013" s="48">
        <f t="shared" si="30"/>
        <v>0</v>
      </c>
      <c r="G1013" s="48">
        <f t="shared" si="31"/>
        <v>0</v>
      </c>
    </row>
    <row r="1014" spans="1:7">
      <c r="A1014" s="105" t="s">
        <v>1859</v>
      </c>
      <c r="B1014" s="180" t="s">
        <v>91</v>
      </c>
      <c r="C1014" s="50"/>
      <c r="D1014" s="50"/>
      <c r="E1014" s="50"/>
      <c r="F1014" s="48" t="str">
        <f t="shared" si="30"/>
        <v/>
      </c>
      <c r="G1014" s="48" t="str">
        <f t="shared" si="31"/>
        <v/>
      </c>
    </row>
    <row r="1015" spans="1:7">
      <c r="A1015" s="105" t="s">
        <v>1860</v>
      </c>
      <c r="B1015" s="180" t="s">
        <v>93</v>
      </c>
      <c r="C1015" s="50"/>
      <c r="D1015" s="50"/>
      <c r="E1015" s="50"/>
      <c r="F1015" s="48" t="str">
        <f t="shared" si="30"/>
        <v/>
      </c>
      <c r="G1015" s="48" t="str">
        <f t="shared" si="31"/>
        <v/>
      </c>
    </row>
    <row r="1016" spans="1:7">
      <c r="A1016" s="105" t="s">
        <v>1861</v>
      </c>
      <c r="B1016" s="180" t="s">
        <v>1862</v>
      </c>
      <c r="C1016" s="50"/>
      <c r="D1016" s="50"/>
      <c r="E1016" s="50"/>
      <c r="F1016" s="48" t="str">
        <f t="shared" si="30"/>
        <v/>
      </c>
      <c r="G1016" s="48" t="str">
        <f t="shared" si="31"/>
        <v/>
      </c>
    </row>
    <row r="1017" spans="1:7">
      <c r="A1017" s="105" t="s">
        <v>1863</v>
      </c>
      <c r="B1017" s="180" t="s">
        <v>1864</v>
      </c>
      <c r="C1017" s="50"/>
      <c r="D1017" s="50"/>
      <c r="E1017" s="50"/>
      <c r="F1017" s="48" t="str">
        <f t="shared" si="30"/>
        <v/>
      </c>
      <c r="G1017" s="48" t="str">
        <f t="shared" si="31"/>
        <v/>
      </c>
    </row>
    <row r="1018" spans="1:7">
      <c r="A1018" s="105" t="s">
        <v>1865</v>
      </c>
      <c r="B1018" s="180" t="s">
        <v>1866</v>
      </c>
      <c r="C1018" s="50"/>
      <c r="D1018" s="50"/>
      <c r="E1018" s="50"/>
      <c r="F1018" s="48" t="str">
        <f t="shared" si="30"/>
        <v/>
      </c>
      <c r="G1018" s="48" t="str">
        <f t="shared" si="31"/>
        <v/>
      </c>
    </row>
    <row r="1019" spans="1:7">
      <c r="A1019" s="105" t="s">
        <v>1867</v>
      </c>
      <c r="B1019" s="180" t="s">
        <v>1868</v>
      </c>
      <c r="C1019" s="50"/>
      <c r="D1019" s="50"/>
      <c r="E1019" s="50">
        <v>160</v>
      </c>
      <c r="F1019" s="48" t="str">
        <f t="shared" si="30"/>
        <v/>
      </c>
      <c r="G1019" s="48" t="str">
        <f t="shared" si="31"/>
        <v/>
      </c>
    </row>
    <row r="1020" spans="1:7">
      <c r="A1020" s="105" t="s">
        <v>1869</v>
      </c>
      <c r="B1020" s="180" t="s">
        <v>1870</v>
      </c>
      <c r="C1020" s="50"/>
      <c r="D1020" s="50">
        <v>53</v>
      </c>
      <c r="E1020" s="50"/>
      <c r="F1020" s="48" t="str">
        <f t="shared" si="30"/>
        <v/>
      </c>
      <c r="G1020" s="48">
        <f t="shared" si="31"/>
        <v>0</v>
      </c>
    </row>
    <row r="1021" spans="1:7">
      <c r="A1021" s="105" t="s">
        <v>1871</v>
      </c>
      <c r="B1021" s="180" t="s">
        <v>107</v>
      </c>
      <c r="C1021" s="50">
        <v>89</v>
      </c>
      <c r="D1021" s="50">
        <v>70</v>
      </c>
      <c r="E1021" s="50">
        <v>124</v>
      </c>
      <c r="F1021" s="48">
        <f t="shared" si="30"/>
        <v>139.3</v>
      </c>
      <c r="G1021" s="48">
        <f t="shared" si="31"/>
        <v>177.1</v>
      </c>
    </row>
    <row r="1022" spans="1:7">
      <c r="A1022" s="105" t="s">
        <v>1872</v>
      </c>
      <c r="B1022" s="180" t="s">
        <v>1873</v>
      </c>
      <c r="C1022" s="50"/>
      <c r="D1022" s="50"/>
      <c r="E1022" s="50"/>
      <c r="F1022" s="48" t="str">
        <f t="shared" si="30"/>
        <v/>
      </c>
      <c r="G1022" s="48" t="str">
        <f t="shared" si="31"/>
        <v/>
      </c>
    </row>
    <row r="1023" spans="1:7">
      <c r="A1023" s="162" t="s">
        <v>1874</v>
      </c>
      <c r="B1023" s="179" t="s">
        <v>1875</v>
      </c>
      <c r="C1023" s="164">
        <f>SUM(C1024:C1029)</f>
        <v>0</v>
      </c>
      <c r="D1023" s="164">
        <f>SUM(D1024:D1029)</f>
        <v>0</v>
      </c>
      <c r="E1023" s="164">
        <f>SUM(E1024:E1029)</f>
        <v>0</v>
      </c>
      <c r="F1023" s="48" t="str">
        <f t="shared" si="30"/>
        <v/>
      </c>
      <c r="G1023" s="48" t="str">
        <f t="shared" si="31"/>
        <v/>
      </c>
    </row>
    <row r="1024" spans="1:7">
      <c r="A1024" s="105" t="s">
        <v>1876</v>
      </c>
      <c r="B1024" s="180" t="s">
        <v>89</v>
      </c>
      <c r="C1024" s="50"/>
      <c r="D1024" s="50"/>
      <c r="E1024" s="50"/>
      <c r="F1024" s="48" t="str">
        <f t="shared" si="30"/>
        <v/>
      </c>
      <c r="G1024" s="48" t="str">
        <f t="shared" si="31"/>
        <v/>
      </c>
    </row>
    <row r="1025" spans="1:7">
      <c r="A1025" s="105" t="s">
        <v>1877</v>
      </c>
      <c r="B1025" s="180" t="s">
        <v>91</v>
      </c>
      <c r="C1025" s="50"/>
      <c r="D1025" s="50"/>
      <c r="E1025" s="50"/>
      <c r="F1025" s="48" t="str">
        <f t="shared" si="30"/>
        <v/>
      </c>
      <c r="G1025" s="48" t="str">
        <f t="shared" si="31"/>
        <v/>
      </c>
    </row>
    <row r="1026" spans="1:7">
      <c r="A1026" s="105" t="s">
        <v>1878</v>
      </c>
      <c r="B1026" s="180" t="s">
        <v>93</v>
      </c>
      <c r="C1026" s="50"/>
      <c r="D1026" s="50"/>
      <c r="E1026" s="50"/>
      <c r="F1026" s="48" t="str">
        <f t="shared" si="30"/>
        <v/>
      </c>
      <c r="G1026" s="48" t="str">
        <f t="shared" si="31"/>
        <v/>
      </c>
    </row>
    <row r="1027" spans="1:7">
      <c r="A1027" s="105" t="s">
        <v>1879</v>
      </c>
      <c r="B1027" s="180" t="s">
        <v>1880</v>
      </c>
      <c r="C1027" s="50"/>
      <c r="D1027" s="50"/>
      <c r="E1027" s="50"/>
      <c r="F1027" s="48" t="str">
        <f t="shared" si="30"/>
        <v/>
      </c>
      <c r="G1027" s="48" t="str">
        <f t="shared" si="31"/>
        <v/>
      </c>
    </row>
    <row r="1028" spans="1:7">
      <c r="A1028" s="105" t="s">
        <v>1881</v>
      </c>
      <c r="B1028" s="180" t="s">
        <v>1882</v>
      </c>
      <c r="C1028" s="50"/>
      <c r="D1028" s="50"/>
      <c r="E1028" s="50"/>
      <c r="F1028" s="48" t="str">
        <f t="shared" si="30"/>
        <v/>
      </c>
      <c r="G1028" s="48" t="str">
        <f t="shared" si="31"/>
        <v/>
      </c>
    </row>
    <row r="1029" spans="1:7">
      <c r="A1029" s="105" t="s">
        <v>1883</v>
      </c>
      <c r="B1029" s="180" t="s">
        <v>1884</v>
      </c>
      <c r="C1029" s="50"/>
      <c r="D1029" s="50"/>
      <c r="E1029" s="50"/>
      <c r="F1029" s="48" t="str">
        <f t="shared" si="30"/>
        <v/>
      </c>
      <c r="G1029" s="48" t="str">
        <f t="shared" si="31"/>
        <v/>
      </c>
    </row>
    <row r="1030" spans="1:7">
      <c r="A1030" s="162" t="s">
        <v>1885</v>
      </c>
      <c r="B1030" s="179" t="s">
        <v>1886</v>
      </c>
      <c r="C1030" s="164">
        <f>SUM(C1031:C1037)</f>
        <v>0</v>
      </c>
      <c r="D1030" s="164">
        <f>SUM(D1031:D1037)</f>
        <v>0</v>
      </c>
      <c r="E1030" s="164">
        <f>SUM(E1031:E1037)</f>
        <v>0</v>
      </c>
      <c r="F1030" s="48" t="str">
        <f t="shared" si="30"/>
        <v/>
      </c>
      <c r="G1030" s="48" t="str">
        <f t="shared" si="31"/>
        <v/>
      </c>
    </row>
    <row r="1031" spans="1:7">
      <c r="A1031" s="105" t="s">
        <v>1887</v>
      </c>
      <c r="B1031" s="180" t="s">
        <v>89</v>
      </c>
      <c r="C1031" s="50"/>
      <c r="D1031" s="50"/>
      <c r="E1031" s="50"/>
      <c r="F1031" s="48" t="str">
        <f t="shared" ref="F1031:F1094" si="32">IF(C1031=0,"",ROUND(E1031/C1031*100,1))</f>
        <v/>
      </c>
      <c r="G1031" s="48" t="str">
        <f t="shared" ref="G1031:G1094" si="33">IF(D1031=0,"",ROUND(E1031/D1031*100,1))</f>
        <v/>
      </c>
    </row>
    <row r="1032" spans="1:7">
      <c r="A1032" s="105" t="s">
        <v>1888</v>
      </c>
      <c r="B1032" s="180" t="s">
        <v>91</v>
      </c>
      <c r="C1032" s="50"/>
      <c r="D1032" s="50"/>
      <c r="E1032" s="50"/>
      <c r="F1032" s="48" t="str">
        <f t="shared" si="32"/>
        <v/>
      </c>
      <c r="G1032" s="48" t="str">
        <f t="shared" si="33"/>
        <v/>
      </c>
    </row>
    <row r="1033" spans="1:7">
      <c r="A1033" s="105" t="s">
        <v>1889</v>
      </c>
      <c r="B1033" s="180" t="s">
        <v>93</v>
      </c>
      <c r="C1033" s="50"/>
      <c r="D1033" s="50"/>
      <c r="E1033" s="50"/>
      <c r="F1033" s="48" t="str">
        <f t="shared" si="32"/>
        <v/>
      </c>
      <c r="G1033" s="48" t="str">
        <f t="shared" si="33"/>
        <v/>
      </c>
    </row>
    <row r="1034" spans="1:7">
      <c r="A1034" s="105" t="s">
        <v>1890</v>
      </c>
      <c r="B1034" s="180" t="s">
        <v>1891</v>
      </c>
      <c r="C1034" s="50"/>
      <c r="D1034" s="50"/>
      <c r="E1034" s="50"/>
      <c r="F1034" s="48" t="str">
        <f t="shared" si="32"/>
        <v/>
      </c>
      <c r="G1034" s="48" t="str">
        <f t="shared" si="33"/>
        <v/>
      </c>
    </row>
    <row r="1035" spans="1:7">
      <c r="A1035" s="105" t="s">
        <v>1892</v>
      </c>
      <c r="B1035" s="180" t="s">
        <v>1893</v>
      </c>
      <c r="C1035" s="50"/>
      <c r="D1035" s="50"/>
      <c r="E1035" s="50"/>
      <c r="F1035" s="48" t="str">
        <f t="shared" si="32"/>
        <v/>
      </c>
      <c r="G1035" s="48" t="str">
        <f t="shared" si="33"/>
        <v/>
      </c>
    </row>
    <row r="1036" spans="1:7">
      <c r="A1036" s="105" t="s">
        <v>1894</v>
      </c>
      <c r="B1036" s="180" t="s">
        <v>1895</v>
      </c>
      <c r="C1036" s="50"/>
      <c r="D1036" s="50"/>
      <c r="E1036" s="50"/>
      <c r="F1036" s="48" t="str">
        <f t="shared" si="32"/>
        <v/>
      </c>
      <c r="G1036" s="48" t="str">
        <f t="shared" si="33"/>
        <v/>
      </c>
    </row>
    <row r="1037" spans="1:7">
      <c r="A1037" s="105" t="s">
        <v>1896</v>
      </c>
      <c r="B1037" s="180" t="s">
        <v>1897</v>
      </c>
      <c r="C1037" s="50"/>
      <c r="D1037" s="50"/>
      <c r="E1037" s="50"/>
      <c r="F1037" s="48" t="str">
        <f t="shared" si="32"/>
        <v/>
      </c>
      <c r="G1037" s="48" t="str">
        <f t="shared" si="33"/>
        <v/>
      </c>
    </row>
    <row r="1038" spans="1:7">
      <c r="A1038" s="162" t="s">
        <v>1898</v>
      </c>
      <c r="B1038" s="179" t="s">
        <v>1899</v>
      </c>
      <c r="C1038" s="164">
        <f>SUM(C1039:C1043)</f>
        <v>0</v>
      </c>
      <c r="D1038" s="164">
        <f>SUM(D1039:D1043)</f>
        <v>0</v>
      </c>
      <c r="E1038" s="164">
        <f>SUM(E1039:E1043)</f>
        <v>0</v>
      </c>
      <c r="F1038" s="48" t="str">
        <f t="shared" si="32"/>
        <v/>
      </c>
      <c r="G1038" s="48" t="str">
        <f t="shared" si="33"/>
        <v/>
      </c>
    </row>
    <row r="1039" spans="1:7">
      <c r="A1039" s="105" t="s">
        <v>1900</v>
      </c>
      <c r="B1039" s="180" t="s">
        <v>1901</v>
      </c>
      <c r="C1039" s="50"/>
      <c r="D1039" s="50"/>
      <c r="E1039" s="50"/>
      <c r="F1039" s="48" t="str">
        <f t="shared" si="32"/>
        <v/>
      </c>
      <c r="G1039" s="48" t="str">
        <f t="shared" si="33"/>
        <v/>
      </c>
    </row>
    <row r="1040" spans="1:7">
      <c r="A1040" s="105" t="s">
        <v>1902</v>
      </c>
      <c r="B1040" s="180" t="s">
        <v>1903</v>
      </c>
      <c r="C1040" s="50"/>
      <c r="D1040" s="50"/>
      <c r="E1040" s="50"/>
      <c r="F1040" s="48" t="str">
        <f t="shared" si="32"/>
        <v/>
      </c>
      <c r="G1040" s="48" t="str">
        <f t="shared" si="33"/>
        <v/>
      </c>
    </row>
    <row r="1041" spans="1:7">
      <c r="A1041" s="105" t="s">
        <v>1904</v>
      </c>
      <c r="B1041" s="180" t="s">
        <v>1905</v>
      </c>
      <c r="C1041" s="50"/>
      <c r="D1041" s="50"/>
      <c r="E1041" s="50"/>
      <c r="F1041" s="48" t="str">
        <f t="shared" si="32"/>
        <v/>
      </c>
      <c r="G1041" s="48" t="str">
        <f t="shared" si="33"/>
        <v/>
      </c>
    </row>
    <row r="1042" spans="1:7">
      <c r="A1042" s="105" t="s">
        <v>1906</v>
      </c>
      <c r="B1042" s="180" t="s">
        <v>1907</v>
      </c>
      <c r="C1042" s="50"/>
      <c r="D1042" s="50"/>
      <c r="E1042" s="50"/>
      <c r="F1042" s="48" t="str">
        <f t="shared" si="32"/>
        <v/>
      </c>
      <c r="G1042" s="48" t="str">
        <f t="shared" si="33"/>
        <v/>
      </c>
    </row>
    <row r="1043" spans="1:7">
      <c r="A1043" s="105" t="s">
        <v>1908</v>
      </c>
      <c r="B1043" s="180" t="s">
        <v>1909</v>
      </c>
      <c r="C1043" s="50"/>
      <c r="D1043" s="50"/>
      <c r="E1043" s="50"/>
      <c r="F1043" s="48" t="str">
        <f t="shared" si="32"/>
        <v/>
      </c>
      <c r="G1043" s="48" t="str">
        <f t="shared" si="33"/>
        <v/>
      </c>
    </row>
    <row r="1044" spans="1:7">
      <c r="A1044" s="160" t="s">
        <v>1910</v>
      </c>
      <c r="B1044" s="181" t="s">
        <v>1911</v>
      </c>
      <c r="C1044" s="48">
        <f>SUM(C1045,C1055,C1061)</f>
        <v>102</v>
      </c>
      <c r="D1044" s="48">
        <f>SUM(D1045,D1055,D1061)</f>
        <v>160</v>
      </c>
      <c r="E1044" s="48">
        <f>SUM(E1045,E1055,E1061)</f>
        <v>224</v>
      </c>
      <c r="F1044" s="48">
        <f t="shared" si="32"/>
        <v>219.6</v>
      </c>
      <c r="G1044" s="48">
        <f t="shared" si="33"/>
        <v>140</v>
      </c>
    </row>
    <row r="1045" spans="1:7">
      <c r="A1045" s="162" t="s">
        <v>1912</v>
      </c>
      <c r="B1045" s="179" t="s">
        <v>1913</v>
      </c>
      <c r="C1045" s="164">
        <f>SUM(C1046:C1054)</f>
        <v>102</v>
      </c>
      <c r="D1045" s="164">
        <f>SUM(D1046:D1054)</f>
        <v>120</v>
      </c>
      <c r="E1045" s="164">
        <f>SUM(E1046:E1054)</f>
        <v>224</v>
      </c>
      <c r="F1045" s="48">
        <f t="shared" si="32"/>
        <v>219.6</v>
      </c>
      <c r="G1045" s="48">
        <f t="shared" si="33"/>
        <v>186.7</v>
      </c>
    </row>
    <row r="1046" spans="1:7">
      <c r="A1046" s="105" t="s">
        <v>1914</v>
      </c>
      <c r="B1046" s="180" t="s">
        <v>89</v>
      </c>
      <c r="C1046" s="50">
        <v>72</v>
      </c>
      <c r="D1046" s="50">
        <v>92</v>
      </c>
      <c r="E1046" s="50">
        <v>164</v>
      </c>
      <c r="F1046" s="48">
        <f t="shared" si="32"/>
        <v>227.8</v>
      </c>
      <c r="G1046" s="48">
        <f t="shared" si="33"/>
        <v>178.3</v>
      </c>
    </row>
    <row r="1047" spans="1:7">
      <c r="A1047" s="105" t="s">
        <v>1915</v>
      </c>
      <c r="B1047" s="180" t="s">
        <v>91</v>
      </c>
      <c r="C1047" s="50"/>
      <c r="D1047" s="50"/>
      <c r="E1047" s="50"/>
      <c r="F1047" s="48" t="str">
        <f t="shared" si="32"/>
        <v/>
      </c>
      <c r="G1047" s="48" t="str">
        <f t="shared" si="33"/>
        <v/>
      </c>
    </row>
    <row r="1048" spans="1:7">
      <c r="A1048" s="105" t="s">
        <v>1916</v>
      </c>
      <c r="B1048" s="180" t="s">
        <v>93</v>
      </c>
      <c r="C1048" s="50"/>
      <c r="D1048" s="50"/>
      <c r="E1048" s="50"/>
      <c r="F1048" s="48" t="str">
        <f t="shared" si="32"/>
        <v/>
      </c>
      <c r="G1048" s="48" t="str">
        <f t="shared" si="33"/>
        <v/>
      </c>
    </row>
    <row r="1049" spans="1:7">
      <c r="A1049" s="105" t="s">
        <v>1917</v>
      </c>
      <c r="B1049" s="180" t="s">
        <v>1918</v>
      </c>
      <c r="C1049" s="50"/>
      <c r="D1049" s="50"/>
      <c r="E1049" s="50"/>
      <c r="F1049" s="48" t="str">
        <f t="shared" si="32"/>
        <v/>
      </c>
      <c r="G1049" s="48" t="str">
        <f t="shared" si="33"/>
        <v/>
      </c>
    </row>
    <row r="1050" spans="1:7">
      <c r="A1050" s="105" t="s">
        <v>1919</v>
      </c>
      <c r="B1050" s="180" t="s">
        <v>1920</v>
      </c>
      <c r="C1050" s="50"/>
      <c r="D1050" s="50"/>
      <c r="E1050" s="50"/>
      <c r="F1050" s="48" t="str">
        <f t="shared" si="32"/>
        <v/>
      </c>
      <c r="G1050" s="48" t="str">
        <f t="shared" si="33"/>
        <v/>
      </c>
    </row>
    <row r="1051" spans="1:7">
      <c r="A1051" s="105" t="s">
        <v>1921</v>
      </c>
      <c r="B1051" s="180" t="s">
        <v>1922</v>
      </c>
      <c r="C1051" s="50"/>
      <c r="D1051" s="50"/>
      <c r="E1051" s="50"/>
      <c r="F1051" s="48" t="str">
        <f t="shared" si="32"/>
        <v/>
      </c>
      <c r="G1051" s="48" t="str">
        <f t="shared" si="33"/>
        <v/>
      </c>
    </row>
    <row r="1052" spans="1:7">
      <c r="A1052" s="105" t="s">
        <v>1923</v>
      </c>
      <c r="B1052" s="180" t="s">
        <v>1924</v>
      </c>
      <c r="C1052" s="50"/>
      <c r="D1052" s="50"/>
      <c r="E1052" s="50"/>
      <c r="F1052" s="48" t="str">
        <f t="shared" si="32"/>
        <v/>
      </c>
      <c r="G1052" s="48" t="str">
        <f t="shared" si="33"/>
        <v/>
      </c>
    </row>
    <row r="1053" spans="1:7">
      <c r="A1053" s="105" t="s">
        <v>1925</v>
      </c>
      <c r="B1053" s="180" t="s">
        <v>107</v>
      </c>
      <c r="C1053" s="50">
        <v>30</v>
      </c>
      <c r="D1053" s="50">
        <v>28</v>
      </c>
      <c r="E1053" s="50">
        <v>60</v>
      </c>
      <c r="F1053" s="48">
        <f t="shared" si="32"/>
        <v>200</v>
      </c>
      <c r="G1053" s="48">
        <f t="shared" si="33"/>
        <v>214.3</v>
      </c>
    </row>
    <row r="1054" spans="1:7">
      <c r="A1054" s="105" t="s">
        <v>1926</v>
      </c>
      <c r="B1054" s="180" t="s">
        <v>1927</v>
      </c>
      <c r="C1054" s="50"/>
      <c r="D1054" s="50"/>
      <c r="E1054" s="50"/>
      <c r="F1054" s="48" t="str">
        <f t="shared" si="32"/>
        <v/>
      </c>
      <c r="G1054" s="48" t="str">
        <f t="shared" si="33"/>
        <v/>
      </c>
    </row>
    <row r="1055" spans="1:7">
      <c r="A1055" s="162" t="s">
        <v>1928</v>
      </c>
      <c r="B1055" s="179" t="s">
        <v>1929</v>
      </c>
      <c r="C1055" s="164">
        <f>SUM(C1056:C1060)</f>
        <v>0</v>
      </c>
      <c r="D1055" s="164">
        <f>SUM(D1056:D1060)</f>
        <v>0</v>
      </c>
      <c r="E1055" s="164">
        <f>SUM(E1056:E1060)</f>
        <v>0</v>
      </c>
      <c r="F1055" s="48" t="str">
        <f t="shared" si="32"/>
        <v/>
      </c>
      <c r="G1055" s="48" t="str">
        <f t="shared" si="33"/>
        <v/>
      </c>
    </row>
    <row r="1056" spans="1:7">
      <c r="A1056" s="105" t="s">
        <v>1930</v>
      </c>
      <c r="B1056" s="180" t="s">
        <v>89</v>
      </c>
      <c r="C1056" s="50"/>
      <c r="D1056" s="50"/>
      <c r="E1056" s="50"/>
      <c r="F1056" s="48" t="str">
        <f t="shared" si="32"/>
        <v/>
      </c>
      <c r="G1056" s="48" t="str">
        <f t="shared" si="33"/>
        <v/>
      </c>
    </row>
    <row r="1057" spans="1:7">
      <c r="A1057" s="105" t="s">
        <v>1931</v>
      </c>
      <c r="B1057" s="180" t="s">
        <v>91</v>
      </c>
      <c r="C1057" s="50"/>
      <c r="D1057" s="50"/>
      <c r="E1057" s="50"/>
      <c r="F1057" s="48" t="str">
        <f t="shared" si="32"/>
        <v/>
      </c>
      <c r="G1057" s="48" t="str">
        <f t="shared" si="33"/>
        <v/>
      </c>
    </row>
    <row r="1058" spans="1:7">
      <c r="A1058" s="105" t="s">
        <v>1932</v>
      </c>
      <c r="B1058" s="180" t="s">
        <v>93</v>
      </c>
      <c r="C1058" s="50"/>
      <c r="D1058" s="50"/>
      <c r="E1058" s="50"/>
      <c r="F1058" s="48" t="str">
        <f t="shared" si="32"/>
        <v/>
      </c>
      <c r="G1058" s="48" t="str">
        <f t="shared" si="33"/>
        <v/>
      </c>
    </row>
    <row r="1059" spans="1:7">
      <c r="A1059" s="105" t="s">
        <v>1933</v>
      </c>
      <c r="B1059" s="180" t="s">
        <v>1934</v>
      </c>
      <c r="C1059" s="50"/>
      <c r="D1059" s="50"/>
      <c r="E1059" s="50"/>
      <c r="F1059" s="48" t="str">
        <f t="shared" si="32"/>
        <v/>
      </c>
      <c r="G1059" s="48" t="str">
        <f t="shared" si="33"/>
        <v/>
      </c>
    </row>
    <row r="1060" spans="1:7">
      <c r="A1060" s="105" t="s">
        <v>1935</v>
      </c>
      <c r="B1060" s="180" t="s">
        <v>1936</v>
      </c>
      <c r="C1060" s="50"/>
      <c r="D1060" s="50"/>
      <c r="E1060" s="50"/>
      <c r="F1060" s="48" t="str">
        <f t="shared" si="32"/>
        <v/>
      </c>
      <c r="G1060" s="48" t="str">
        <f t="shared" si="33"/>
        <v/>
      </c>
    </row>
    <row r="1061" spans="1:7">
      <c r="A1061" s="162" t="s">
        <v>1937</v>
      </c>
      <c r="B1061" s="179" t="s">
        <v>1938</v>
      </c>
      <c r="C1061" s="164">
        <f>SUM(C1062:C1063)</f>
        <v>0</v>
      </c>
      <c r="D1061" s="164">
        <f>SUM(D1062:D1063)</f>
        <v>40</v>
      </c>
      <c r="E1061" s="164">
        <f>SUM(E1062:E1063)</f>
        <v>0</v>
      </c>
      <c r="F1061" s="48" t="str">
        <f t="shared" si="32"/>
        <v/>
      </c>
      <c r="G1061" s="48">
        <f t="shared" si="33"/>
        <v>0</v>
      </c>
    </row>
    <row r="1062" spans="1:7">
      <c r="A1062" s="105" t="s">
        <v>1939</v>
      </c>
      <c r="B1062" s="180" t="s">
        <v>1940</v>
      </c>
      <c r="C1062" s="50"/>
      <c r="D1062" s="50"/>
      <c r="E1062" s="50"/>
      <c r="F1062" s="48" t="str">
        <f t="shared" si="32"/>
        <v/>
      </c>
      <c r="G1062" s="48" t="str">
        <f t="shared" si="33"/>
        <v/>
      </c>
    </row>
    <row r="1063" spans="1:7">
      <c r="A1063" s="105" t="s">
        <v>1941</v>
      </c>
      <c r="B1063" s="180" t="s">
        <v>1942</v>
      </c>
      <c r="C1063" s="50"/>
      <c r="D1063" s="50">
        <v>40</v>
      </c>
      <c r="E1063" s="50"/>
      <c r="F1063" s="48" t="str">
        <f t="shared" si="32"/>
        <v/>
      </c>
      <c r="G1063" s="48">
        <f t="shared" si="33"/>
        <v>0</v>
      </c>
    </row>
    <row r="1064" spans="1:7">
      <c r="A1064" s="160" t="s">
        <v>1943</v>
      </c>
      <c r="B1064" s="181" t="s">
        <v>1944</v>
      </c>
      <c r="C1064" s="48">
        <f>SUM(C1065,C1072,C1082,C1088,C1091)</f>
        <v>65</v>
      </c>
      <c r="D1064" s="48">
        <f>SUM(D1065,D1072,D1082,D1088,D1091)</f>
        <v>63</v>
      </c>
      <c r="E1064" s="48">
        <f>SUM(E1065,E1072,E1082,E1088,E1091)</f>
        <v>120</v>
      </c>
      <c r="F1064" s="48">
        <f t="shared" si="32"/>
        <v>184.6</v>
      </c>
      <c r="G1064" s="48">
        <f t="shared" si="33"/>
        <v>190.5</v>
      </c>
    </row>
    <row r="1065" spans="1:7">
      <c r="A1065" s="162" t="s">
        <v>1945</v>
      </c>
      <c r="B1065" s="179" t="s">
        <v>1946</v>
      </c>
      <c r="C1065" s="164">
        <f>SUM(C1066:C1071)</f>
        <v>5</v>
      </c>
      <c r="D1065" s="164">
        <f>SUM(D1066:D1071)</f>
        <v>9</v>
      </c>
      <c r="E1065" s="164">
        <f>SUM(E1066:E1071)</f>
        <v>0</v>
      </c>
      <c r="F1065" s="48">
        <f t="shared" si="32"/>
        <v>0</v>
      </c>
      <c r="G1065" s="48">
        <f t="shared" si="33"/>
        <v>0</v>
      </c>
    </row>
    <row r="1066" spans="1:7">
      <c r="A1066" s="105" t="s">
        <v>1947</v>
      </c>
      <c r="B1066" s="180" t="s">
        <v>89</v>
      </c>
      <c r="C1066" s="50">
        <v>5</v>
      </c>
      <c r="D1066" s="50">
        <v>9</v>
      </c>
      <c r="E1066" s="50"/>
      <c r="F1066" s="48">
        <f t="shared" si="32"/>
        <v>0</v>
      </c>
      <c r="G1066" s="48">
        <f t="shared" si="33"/>
        <v>0</v>
      </c>
    </row>
    <row r="1067" spans="1:7">
      <c r="A1067" s="105" t="s">
        <v>1948</v>
      </c>
      <c r="B1067" s="180" t="s">
        <v>91</v>
      </c>
      <c r="C1067" s="50"/>
      <c r="D1067" s="50"/>
      <c r="E1067" s="50"/>
      <c r="F1067" s="48" t="str">
        <f t="shared" si="32"/>
        <v/>
      </c>
      <c r="G1067" s="48" t="str">
        <f t="shared" si="33"/>
        <v/>
      </c>
    </row>
    <row r="1068" spans="1:7">
      <c r="A1068" s="105" t="s">
        <v>1949</v>
      </c>
      <c r="B1068" s="180" t="s">
        <v>93</v>
      </c>
      <c r="C1068" s="50"/>
      <c r="D1068" s="50"/>
      <c r="E1068" s="50"/>
      <c r="F1068" s="48" t="str">
        <f t="shared" si="32"/>
        <v/>
      </c>
      <c r="G1068" s="48" t="str">
        <f t="shared" si="33"/>
        <v/>
      </c>
    </row>
    <row r="1069" spans="1:7">
      <c r="A1069" s="105" t="s">
        <v>1950</v>
      </c>
      <c r="B1069" s="180" t="s">
        <v>1951</v>
      </c>
      <c r="C1069" s="50"/>
      <c r="D1069" s="50"/>
      <c r="E1069" s="50"/>
      <c r="F1069" s="48" t="str">
        <f t="shared" si="32"/>
        <v/>
      </c>
      <c r="G1069" s="48" t="str">
        <f t="shared" si="33"/>
        <v/>
      </c>
    </row>
    <row r="1070" spans="1:7">
      <c r="A1070" s="105" t="s">
        <v>1952</v>
      </c>
      <c r="B1070" s="180" t="s">
        <v>107</v>
      </c>
      <c r="C1070" s="50"/>
      <c r="D1070" s="50"/>
      <c r="E1070" s="50"/>
      <c r="F1070" s="48" t="str">
        <f t="shared" si="32"/>
        <v/>
      </c>
      <c r="G1070" s="48" t="str">
        <f t="shared" si="33"/>
        <v/>
      </c>
    </row>
    <row r="1071" spans="1:7">
      <c r="A1071" s="105" t="s">
        <v>1953</v>
      </c>
      <c r="B1071" s="180" t="s">
        <v>1954</v>
      </c>
      <c r="C1071" s="50"/>
      <c r="D1071" s="50"/>
      <c r="E1071" s="50"/>
      <c r="F1071" s="48" t="str">
        <f t="shared" si="32"/>
        <v/>
      </c>
      <c r="G1071" s="48" t="str">
        <f t="shared" si="33"/>
        <v/>
      </c>
    </row>
    <row r="1072" spans="1:7">
      <c r="A1072" s="162" t="s">
        <v>1955</v>
      </c>
      <c r="B1072" s="179" t="s">
        <v>1956</v>
      </c>
      <c r="C1072" s="164">
        <f>SUM(C1073:C1081)</f>
        <v>0</v>
      </c>
      <c r="D1072" s="164">
        <f>SUM(D1073:D1081)</f>
        <v>0</v>
      </c>
      <c r="E1072" s="164">
        <f>SUM(E1073:E1081)</f>
        <v>0</v>
      </c>
      <c r="F1072" s="48" t="str">
        <f t="shared" si="32"/>
        <v/>
      </c>
      <c r="G1072" s="48" t="str">
        <f t="shared" si="33"/>
        <v/>
      </c>
    </row>
    <row r="1073" spans="1:7">
      <c r="A1073" s="105" t="s">
        <v>1957</v>
      </c>
      <c r="B1073" s="180" t="s">
        <v>1958</v>
      </c>
      <c r="C1073" s="50"/>
      <c r="D1073" s="50"/>
      <c r="E1073" s="50"/>
      <c r="F1073" s="48" t="str">
        <f t="shared" si="32"/>
        <v/>
      </c>
      <c r="G1073" s="48" t="str">
        <f t="shared" si="33"/>
        <v/>
      </c>
    </row>
    <row r="1074" spans="1:7">
      <c r="A1074" s="105" t="s">
        <v>1959</v>
      </c>
      <c r="B1074" s="180" t="s">
        <v>1960</v>
      </c>
      <c r="C1074" s="50"/>
      <c r="D1074" s="50"/>
      <c r="E1074" s="50"/>
      <c r="F1074" s="48" t="str">
        <f t="shared" si="32"/>
        <v/>
      </c>
      <c r="G1074" s="48" t="str">
        <f t="shared" si="33"/>
        <v/>
      </c>
    </row>
    <row r="1075" spans="1:7">
      <c r="A1075" s="105" t="s">
        <v>1961</v>
      </c>
      <c r="B1075" s="180" t="s">
        <v>1962</v>
      </c>
      <c r="C1075" s="50"/>
      <c r="D1075" s="50"/>
      <c r="E1075" s="50"/>
      <c r="F1075" s="48" t="str">
        <f t="shared" si="32"/>
        <v/>
      </c>
      <c r="G1075" s="48" t="str">
        <f t="shared" si="33"/>
        <v/>
      </c>
    </row>
    <row r="1076" spans="1:7">
      <c r="A1076" s="105" t="s">
        <v>1963</v>
      </c>
      <c r="B1076" s="180" t="s">
        <v>1964</v>
      </c>
      <c r="C1076" s="50"/>
      <c r="D1076" s="50"/>
      <c r="E1076" s="50"/>
      <c r="F1076" s="48" t="str">
        <f t="shared" si="32"/>
        <v/>
      </c>
      <c r="G1076" s="48" t="str">
        <f t="shared" si="33"/>
        <v/>
      </c>
    </row>
    <row r="1077" spans="1:7">
      <c r="A1077" s="105" t="s">
        <v>1965</v>
      </c>
      <c r="B1077" s="180" t="s">
        <v>1966</v>
      </c>
      <c r="C1077" s="50"/>
      <c r="D1077" s="50"/>
      <c r="E1077" s="50"/>
      <c r="F1077" s="48" t="str">
        <f t="shared" si="32"/>
        <v/>
      </c>
      <c r="G1077" s="48" t="str">
        <f t="shared" si="33"/>
        <v/>
      </c>
    </row>
    <row r="1078" spans="1:7">
      <c r="A1078" s="105" t="s">
        <v>1967</v>
      </c>
      <c r="B1078" s="180" t="s">
        <v>1968</v>
      </c>
      <c r="C1078" s="50"/>
      <c r="D1078" s="50"/>
      <c r="E1078" s="50"/>
      <c r="F1078" s="48" t="str">
        <f t="shared" si="32"/>
        <v/>
      </c>
      <c r="G1078" s="48" t="str">
        <f t="shared" si="33"/>
        <v/>
      </c>
    </row>
    <row r="1079" spans="1:7">
      <c r="A1079" s="105" t="s">
        <v>1969</v>
      </c>
      <c r="B1079" s="180" t="s">
        <v>1970</v>
      </c>
      <c r="C1079" s="50"/>
      <c r="D1079" s="50"/>
      <c r="E1079" s="50"/>
      <c r="F1079" s="48" t="str">
        <f t="shared" si="32"/>
        <v/>
      </c>
      <c r="G1079" s="48" t="str">
        <f t="shared" si="33"/>
        <v/>
      </c>
    </row>
    <row r="1080" spans="1:7">
      <c r="A1080" s="105" t="s">
        <v>1971</v>
      </c>
      <c r="B1080" s="180" t="s">
        <v>1972</v>
      </c>
      <c r="C1080" s="50"/>
      <c r="D1080" s="50"/>
      <c r="E1080" s="50"/>
      <c r="F1080" s="48" t="str">
        <f t="shared" si="32"/>
        <v/>
      </c>
      <c r="G1080" s="48" t="str">
        <f t="shared" si="33"/>
        <v/>
      </c>
    </row>
    <row r="1081" spans="1:7">
      <c r="A1081" s="105" t="s">
        <v>1973</v>
      </c>
      <c r="B1081" s="180" t="s">
        <v>1974</v>
      </c>
      <c r="C1081" s="50"/>
      <c r="D1081" s="50"/>
      <c r="E1081" s="50"/>
      <c r="F1081" s="48" t="str">
        <f t="shared" si="32"/>
        <v/>
      </c>
      <c r="G1081" s="48" t="str">
        <f t="shared" si="33"/>
        <v/>
      </c>
    </row>
    <row r="1082" spans="1:7">
      <c r="A1082" s="162" t="s">
        <v>1975</v>
      </c>
      <c r="B1082" s="179" t="s">
        <v>1976</v>
      </c>
      <c r="C1082" s="164">
        <f>SUM(C1083:C1087)</f>
        <v>60</v>
      </c>
      <c r="D1082" s="164">
        <f>SUM(D1083:D1087)</f>
        <v>54</v>
      </c>
      <c r="E1082" s="164">
        <f>SUM(E1083:E1087)</f>
        <v>120</v>
      </c>
      <c r="F1082" s="48">
        <f t="shared" si="32"/>
        <v>200</v>
      </c>
      <c r="G1082" s="48">
        <f t="shared" si="33"/>
        <v>222.2</v>
      </c>
    </row>
    <row r="1083" spans="1:7">
      <c r="A1083" s="105" t="s">
        <v>1977</v>
      </c>
      <c r="B1083" s="180" t="s">
        <v>1978</v>
      </c>
      <c r="C1083" s="50"/>
      <c r="D1083" s="50"/>
      <c r="E1083" s="50"/>
      <c r="F1083" s="48" t="str">
        <f t="shared" si="32"/>
        <v/>
      </c>
      <c r="G1083" s="48" t="str">
        <f t="shared" si="33"/>
        <v/>
      </c>
    </row>
    <row r="1084" spans="1:7">
      <c r="A1084" s="105" t="s">
        <v>1979</v>
      </c>
      <c r="B1084" s="3" t="s">
        <v>1980</v>
      </c>
      <c r="C1084" s="50">
        <v>60</v>
      </c>
      <c r="D1084" s="50">
        <v>4</v>
      </c>
      <c r="E1084" s="50">
        <v>120</v>
      </c>
      <c r="F1084" s="48">
        <f t="shared" si="32"/>
        <v>200</v>
      </c>
      <c r="G1084" s="48">
        <f t="shared" si="33"/>
        <v>3000</v>
      </c>
    </row>
    <row r="1085" spans="1:7">
      <c r="A1085" s="105" t="s">
        <v>1981</v>
      </c>
      <c r="B1085" s="180" t="s">
        <v>1982</v>
      </c>
      <c r="C1085" s="50"/>
      <c r="D1085" s="50"/>
      <c r="E1085" s="50"/>
      <c r="F1085" s="48" t="str">
        <f t="shared" si="32"/>
        <v/>
      </c>
      <c r="G1085" s="48" t="str">
        <f t="shared" si="33"/>
        <v/>
      </c>
    </row>
    <row r="1086" spans="1:7">
      <c r="A1086" s="105" t="s">
        <v>1983</v>
      </c>
      <c r="B1086" s="180" t="s">
        <v>1984</v>
      </c>
      <c r="C1086" s="50"/>
      <c r="D1086" s="50"/>
      <c r="E1086" s="50"/>
      <c r="F1086" s="48" t="str">
        <f t="shared" si="32"/>
        <v/>
      </c>
      <c r="G1086" s="48" t="str">
        <f t="shared" si="33"/>
        <v/>
      </c>
    </row>
    <row r="1087" spans="1:7">
      <c r="A1087" s="105" t="s">
        <v>1985</v>
      </c>
      <c r="B1087" s="180" t="s">
        <v>1986</v>
      </c>
      <c r="C1087" s="50"/>
      <c r="D1087" s="50">
        <v>50</v>
      </c>
      <c r="E1087" s="50"/>
      <c r="F1087" s="48" t="str">
        <f t="shared" si="32"/>
        <v/>
      </c>
      <c r="G1087" s="48">
        <f t="shared" si="33"/>
        <v>0</v>
      </c>
    </row>
    <row r="1088" spans="1:7">
      <c r="A1088" s="162" t="s">
        <v>1987</v>
      </c>
      <c r="B1088" s="179" t="s">
        <v>1988</v>
      </c>
      <c r="C1088" s="164">
        <f>SUM(C1089:C1090)</f>
        <v>0</v>
      </c>
      <c r="D1088" s="164">
        <f>SUM(D1089:D1090)</f>
        <v>0</v>
      </c>
      <c r="E1088" s="164">
        <f>SUM(E1089:E1090)</f>
        <v>0</v>
      </c>
      <c r="F1088" s="48" t="str">
        <f t="shared" si="32"/>
        <v/>
      </c>
      <c r="G1088" s="48" t="str">
        <f t="shared" si="33"/>
        <v/>
      </c>
    </row>
    <row r="1089" spans="1:7">
      <c r="A1089" s="105" t="s">
        <v>1989</v>
      </c>
      <c r="B1089" s="180" t="s">
        <v>1990</v>
      </c>
      <c r="C1089" s="50"/>
      <c r="D1089" s="50"/>
      <c r="E1089" s="50"/>
      <c r="F1089" s="48" t="str">
        <f t="shared" si="32"/>
        <v/>
      </c>
      <c r="G1089" s="48" t="str">
        <f t="shared" si="33"/>
        <v/>
      </c>
    </row>
    <row r="1090" spans="1:7">
      <c r="A1090" s="105" t="s">
        <v>1991</v>
      </c>
      <c r="B1090" s="180" t="s">
        <v>1992</v>
      </c>
      <c r="C1090" s="50"/>
      <c r="D1090" s="50"/>
      <c r="E1090" s="50"/>
      <c r="F1090" s="48" t="str">
        <f t="shared" si="32"/>
        <v/>
      </c>
      <c r="G1090" s="48" t="str">
        <f t="shared" si="33"/>
        <v/>
      </c>
    </row>
    <row r="1091" spans="1:7">
      <c r="A1091" s="162" t="s">
        <v>1993</v>
      </c>
      <c r="B1091" s="179" t="s">
        <v>1994</v>
      </c>
      <c r="C1091" s="164">
        <f>SUM(C1092:C1093)</f>
        <v>0</v>
      </c>
      <c r="D1091" s="164">
        <f>SUM(D1092:D1093)</f>
        <v>0</v>
      </c>
      <c r="E1091" s="164">
        <f>SUM(E1092:E1093)</f>
        <v>0</v>
      </c>
      <c r="F1091" s="48" t="str">
        <f t="shared" si="32"/>
        <v/>
      </c>
      <c r="G1091" s="48" t="str">
        <f t="shared" si="33"/>
        <v/>
      </c>
    </row>
    <row r="1092" spans="1:7">
      <c r="A1092" s="105" t="s">
        <v>1995</v>
      </c>
      <c r="B1092" s="180" t="s">
        <v>1996</v>
      </c>
      <c r="C1092" s="50"/>
      <c r="D1092" s="50"/>
      <c r="E1092" s="50"/>
      <c r="F1092" s="48" t="str">
        <f t="shared" si="32"/>
        <v/>
      </c>
      <c r="G1092" s="48" t="str">
        <f t="shared" si="33"/>
        <v/>
      </c>
    </row>
    <row r="1093" spans="1:7">
      <c r="A1093" s="105" t="s">
        <v>1997</v>
      </c>
      <c r="B1093" s="180" t="s">
        <v>1998</v>
      </c>
      <c r="C1093" s="50"/>
      <c r="D1093" s="50"/>
      <c r="E1093" s="50"/>
      <c r="F1093" s="48" t="str">
        <f t="shared" si="32"/>
        <v/>
      </c>
      <c r="G1093" s="48" t="str">
        <f t="shared" si="33"/>
        <v/>
      </c>
    </row>
    <row r="1094" spans="1:7">
      <c r="A1094" s="160" t="s">
        <v>1999</v>
      </c>
      <c r="B1094" s="181" t="s">
        <v>2000</v>
      </c>
      <c r="C1094" s="48">
        <f>SUM(C1095:C1103)</f>
        <v>47</v>
      </c>
      <c r="D1094" s="48">
        <f>SUM(D1095:D1103)</f>
        <v>0</v>
      </c>
      <c r="E1094" s="48">
        <f>SUM(E1095:E1103)</f>
        <v>0</v>
      </c>
      <c r="F1094" s="48">
        <f t="shared" si="32"/>
        <v>0</v>
      </c>
      <c r="G1094" s="48" t="str">
        <f t="shared" si="33"/>
        <v/>
      </c>
    </row>
    <row r="1095" spans="1:7">
      <c r="A1095" s="182" t="s">
        <v>2001</v>
      </c>
      <c r="B1095" s="183" t="s">
        <v>2002</v>
      </c>
      <c r="C1095" s="55"/>
      <c r="D1095" s="56"/>
      <c r="E1095" s="56"/>
      <c r="F1095" s="48" t="str">
        <f t="shared" ref="F1095:F1158" si="34">IF(C1095=0,"",ROUND(E1095/C1095*100,1))</f>
        <v/>
      </c>
      <c r="G1095" s="48" t="str">
        <f t="shared" ref="G1095:G1158" si="35">IF(D1095=0,"",ROUND(E1095/D1095*100,1))</f>
        <v/>
      </c>
    </row>
    <row r="1096" spans="1:7">
      <c r="A1096" s="182" t="s">
        <v>2003</v>
      </c>
      <c r="B1096" s="183" t="s">
        <v>2004</v>
      </c>
      <c r="C1096" s="55"/>
      <c r="D1096" s="56"/>
      <c r="E1096" s="56"/>
      <c r="F1096" s="48" t="str">
        <f t="shared" si="34"/>
        <v/>
      </c>
      <c r="G1096" s="48" t="str">
        <f t="shared" si="35"/>
        <v/>
      </c>
    </row>
    <row r="1097" spans="1:7">
      <c r="A1097" s="182" t="s">
        <v>2005</v>
      </c>
      <c r="B1097" s="183" t="s">
        <v>2006</v>
      </c>
      <c r="C1097" s="55"/>
      <c r="D1097" s="56"/>
      <c r="E1097" s="56"/>
      <c r="F1097" s="48" t="str">
        <f t="shared" si="34"/>
        <v/>
      </c>
      <c r="G1097" s="48" t="str">
        <f t="shared" si="35"/>
        <v/>
      </c>
    </row>
    <row r="1098" spans="1:7">
      <c r="A1098" s="182" t="s">
        <v>2007</v>
      </c>
      <c r="B1098" s="183" t="s">
        <v>2008</v>
      </c>
      <c r="C1098" s="55"/>
      <c r="D1098" s="56"/>
      <c r="E1098" s="56"/>
      <c r="F1098" s="48" t="str">
        <f t="shared" si="34"/>
        <v/>
      </c>
      <c r="G1098" s="48" t="str">
        <f t="shared" si="35"/>
        <v/>
      </c>
    </row>
    <row r="1099" spans="1:7">
      <c r="A1099" s="182" t="s">
        <v>2009</v>
      </c>
      <c r="B1099" s="183" t="s">
        <v>2010</v>
      </c>
      <c r="C1099" s="55"/>
      <c r="D1099" s="56"/>
      <c r="E1099" s="56"/>
      <c r="F1099" s="48" t="str">
        <f t="shared" si="34"/>
        <v/>
      </c>
      <c r="G1099" s="48" t="str">
        <f t="shared" si="35"/>
        <v/>
      </c>
    </row>
    <row r="1100" spans="1:7">
      <c r="A1100" s="182" t="s">
        <v>2011</v>
      </c>
      <c r="B1100" s="183" t="s">
        <v>1503</v>
      </c>
      <c r="C1100" s="55"/>
      <c r="D1100" s="56"/>
      <c r="E1100" s="56"/>
      <c r="F1100" s="48" t="str">
        <f t="shared" si="34"/>
        <v/>
      </c>
      <c r="G1100" s="48" t="str">
        <f t="shared" si="35"/>
        <v/>
      </c>
    </row>
    <row r="1101" spans="1:7">
      <c r="A1101" s="182" t="s">
        <v>2012</v>
      </c>
      <c r="B1101" s="183" t="s">
        <v>2013</v>
      </c>
      <c r="C1101" s="55"/>
      <c r="D1101" s="56"/>
      <c r="E1101" s="56"/>
      <c r="F1101" s="48" t="str">
        <f t="shared" si="34"/>
        <v/>
      </c>
      <c r="G1101" s="48" t="str">
        <f t="shared" si="35"/>
        <v/>
      </c>
    </row>
    <row r="1102" spans="1:7">
      <c r="A1102" s="182" t="s">
        <v>2014</v>
      </c>
      <c r="B1102" s="183" t="s">
        <v>2015</v>
      </c>
      <c r="C1102" s="55"/>
      <c r="D1102" s="56"/>
      <c r="E1102" s="56"/>
      <c r="F1102" s="48" t="str">
        <f t="shared" si="34"/>
        <v/>
      </c>
      <c r="G1102" s="48" t="str">
        <f t="shared" si="35"/>
        <v/>
      </c>
    </row>
    <row r="1103" spans="1:7">
      <c r="A1103" s="182" t="s">
        <v>2016</v>
      </c>
      <c r="B1103" s="183" t="s">
        <v>2017</v>
      </c>
      <c r="C1103" s="55">
        <v>47</v>
      </c>
      <c r="D1103" s="56"/>
      <c r="E1103" s="56"/>
      <c r="F1103" s="48">
        <f t="shared" si="34"/>
        <v>0</v>
      </c>
      <c r="G1103" s="48" t="str">
        <f t="shared" si="35"/>
        <v/>
      </c>
    </row>
    <row r="1104" spans="1:7">
      <c r="A1104" s="160" t="s">
        <v>2018</v>
      </c>
      <c r="B1104" s="181" t="s">
        <v>2019</v>
      </c>
      <c r="C1104" s="48">
        <f>SUM(C1105,C1132,C1147)</f>
        <v>2183</v>
      </c>
      <c r="D1104" s="48">
        <f>SUM(D1105,D1132,D1147)</f>
        <v>2395</v>
      </c>
      <c r="E1104" s="48">
        <f>SUM(E1105,E1132,E1147)</f>
        <v>1600</v>
      </c>
      <c r="F1104" s="48">
        <f t="shared" si="34"/>
        <v>73.3</v>
      </c>
      <c r="G1104" s="48">
        <f t="shared" si="35"/>
        <v>66.8</v>
      </c>
    </row>
    <row r="1105" spans="1:7">
      <c r="A1105" s="162" t="s">
        <v>2020</v>
      </c>
      <c r="B1105" s="179" t="s">
        <v>2021</v>
      </c>
      <c r="C1105" s="164">
        <f>SUM(C1106:C1131)</f>
        <v>2183</v>
      </c>
      <c r="D1105" s="164">
        <f>SUM(D1106:D1131)</f>
        <v>2395</v>
      </c>
      <c r="E1105" s="164">
        <f>SUM(E1106:E1131)</f>
        <v>1600</v>
      </c>
      <c r="F1105" s="48">
        <f t="shared" si="34"/>
        <v>73.3</v>
      </c>
      <c r="G1105" s="48">
        <f t="shared" si="35"/>
        <v>66.8</v>
      </c>
    </row>
    <row r="1106" spans="1:7">
      <c r="A1106" s="105" t="s">
        <v>2022</v>
      </c>
      <c r="B1106" s="180" t="s">
        <v>89</v>
      </c>
      <c r="C1106" s="50">
        <v>548</v>
      </c>
      <c r="D1106" s="50">
        <v>509</v>
      </c>
      <c r="E1106" s="50">
        <v>631</v>
      </c>
      <c r="F1106" s="48">
        <f t="shared" si="34"/>
        <v>115.1</v>
      </c>
      <c r="G1106" s="48">
        <f t="shared" si="35"/>
        <v>124</v>
      </c>
    </row>
    <row r="1107" spans="1:7">
      <c r="A1107" s="105" t="s">
        <v>2023</v>
      </c>
      <c r="B1107" s="180" t="s">
        <v>91</v>
      </c>
      <c r="C1107" s="50"/>
      <c r="D1107" s="50"/>
      <c r="E1107" s="50"/>
      <c r="F1107" s="48" t="str">
        <f t="shared" si="34"/>
        <v/>
      </c>
      <c r="G1107" s="48" t="str">
        <f t="shared" si="35"/>
        <v/>
      </c>
    </row>
    <row r="1108" spans="1:7">
      <c r="A1108" s="105" t="s">
        <v>2024</v>
      </c>
      <c r="B1108" s="180" t="s">
        <v>93</v>
      </c>
      <c r="C1108" s="50"/>
      <c r="D1108" s="50"/>
      <c r="E1108" s="50"/>
      <c r="F1108" s="48" t="str">
        <f t="shared" si="34"/>
        <v/>
      </c>
      <c r="G1108" s="48" t="str">
        <f t="shared" si="35"/>
        <v/>
      </c>
    </row>
    <row r="1109" spans="1:7">
      <c r="A1109" s="105" t="s">
        <v>2025</v>
      </c>
      <c r="B1109" s="180" t="s">
        <v>2026</v>
      </c>
      <c r="C1109" s="50"/>
      <c r="D1109" s="50"/>
      <c r="E1109" s="50"/>
      <c r="F1109" s="48" t="str">
        <f t="shared" si="34"/>
        <v/>
      </c>
      <c r="G1109" s="48" t="str">
        <f t="shared" si="35"/>
        <v/>
      </c>
    </row>
    <row r="1110" spans="1:7">
      <c r="A1110" s="105" t="s">
        <v>2027</v>
      </c>
      <c r="B1110" s="180" t="s">
        <v>2028</v>
      </c>
      <c r="C1110" s="50">
        <v>686</v>
      </c>
      <c r="D1110" s="50">
        <v>1320</v>
      </c>
      <c r="E1110" s="50"/>
      <c r="F1110" s="48">
        <f t="shared" si="34"/>
        <v>0</v>
      </c>
      <c r="G1110" s="48">
        <f t="shared" si="35"/>
        <v>0</v>
      </c>
    </row>
    <row r="1111" spans="1:7">
      <c r="A1111" s="105" t="s">
        <v>2029</v>
      </c>
      <c r="B1111" s="180" t="s">
        <v>2030</v>
      </c>
      <c r="C1111" s="50"/>
      <c r="D1111" s="50"/>
      <c r="E1111" s="50"/>
      <c r="F1111" s="48" t="str">
        <f t="shared" si="34"/>
        <v/>
      </c>
      <c r="G1111" s="48" t="str">
        <f t="shared" si="35"/>
        <v/>
      </c>
    </row>
    <row r="1112" spans="1:7">
      <c r="A1112" s="105" t="s">
        <v>2031</v>
      </c>
      <c r="B1112" s="180" t="s">
        <v>2032</v>
      </c>
      <c r="C1112" s="50"/>
      <c r="D1112" s="50"/>
      <c r="E1112" s="50"/>
      <c r="F1112" s="48" t="str">
        <f t="shared" si="34"/>
        <v/>
      </c>
      <c r="G1112" s="48" t="str">
        <f t="shared" si="35"/>
        <v/>
      </c>
    </row>
    <row r="1113" spans="1:7">
      <c r="A1113" s="105" t="s">
        <v>2033</v>
      </c>
      <c r="B1113" s="180" t="s">
        <v>2034</v>
      </c>
      <c r="C1113" s="50"/>
      <c r="D1113" s="50"/>
      <c r="E1113" s="50"/>
      <c r="F1113" s="48" t="str">
        <f t="shared" si="34"/>
        <v/>
      </c>
      <c r="G1113" s="48" t="str">
        <f t="shared" si="35"/>
        <v/>
      </c>
    </row>
    <row r="1114" spans="1:7">
      <c r="A1114" s="105" t="s">
        <v>2035</v>
      </c>
      <c r="B1114" s="180" t="s">
        <v>2036</v>
      </c>
      <c r="C1114" s="50"/>
      <c r="D1114" s="50"/>
      <c r="E1114" s="50"/>
      <c r="F1114" s="48" t="str">
        <f t="shared" si="34"/>
        <v/>
      </c>
      <c r="G1114" s="48" t="str">
        <f t="shared" si="35"/>
        <v/>
      </c>
    </row>
    <row r="1115" spans="1:7">
      <c r="A1115" s="105" t="s">
        <v>2037</v>
      </c>
      <c r="B1115" s="180" t="s">
        <v>2038</v>
      </c>
      <c r="C1115" s="50"/>
      <c r="D1115" s="50"/>
      <c r="E1115" s="50"/>
      <c r="F1115" s="48" t="str">
        <f t="shared" si="34"/>
        <v/>
      </c>
      <c r="G1115" s="48" t="str">
        <f t="shared" si="35"/>
        <v/>
      </c>
    </row>
    <row r="1116" spans="1:7">
      <c r="A1116" s="105" t="s">
        <v>2039</v>
      </c>
      <c r="B1116" s="180" t="s">
        <v>2040</v>
      </c>
      <c r="C1116" s="50"/>
      <c r="D1116" s="50"/>
      <c r="E1116" s="50"/>
      <c r="F1116" s="48" t="str">
        <f t="shared" si="34"/>
        <v/>
      </c>
      <c r="G1116" s="48" t="str">
        <f t="shared" si="35"/>
        <v/>
      </c>
    </row>
    <row r="1117" spans="1:7">
      <c r="A1117" s="105" t="s">
        <v>2041</v>
      </c>
      <c r="B1117" s="180" t="s">
        <v>2042</v>
      </c>
      <c r="C1117" s="50"/>
      <c r="D1117" s="50"/>
      <c r="E1117" s="50"/>
      <c r="F1117" s="48" t="str">
        <f t="shared" si="34"/>
        <v/>
      </c>
      <c r="G1117" s="48" t="str">
        <f t="shared" si="35"/>
        <v/>
      </c>
    </row>
    <row r="1118" spans="1:7">
      <c r="A1118" s="105" t="s">
        <v>2043</v>
      </c>
      <c r="B1118" s="180" t="s">
        <v>2044</v>
      </c>
      <c r="C1118" s="50"/>
      <c r="D1118" s="50"/>
      <c r="E1118" s="50"/>
      <c r="F1118" s="48" t="str">
        <f t="shared" si="34"/>
        <v/>
      </c>
      <c r="G1118" s="48" t="str">
        <f t="shared" si="35"/>
        <v/>
      </c>
    </row>
    <row r="1119" spans="1:7">
      <c r="A1119" s="105" t="s">
        <v>2045</v>
      </c>
      <c r="B1119" s="180" t="s">
        <v>2046</v>
      </c>
      <c r="C1119" s="50"/>
      <c r="D1119" s="50"/>
      <c r="E1119" s="50"/>
      <c r="F1119" s="48" t="str">
        <f t="shared" si="34"/>
        <v/>
      </c>
      <c r="G1119" s="48" t="str">
        <f t="shared" si="35"/>
        <v/>
      </c>
    </row>
    <row r="1120" spans="1:7">
      <c r="A1120" s="105" t="s">
        <v>2047</v>
      </c>
      <c r="B1120" s="180" t="s">
        <v>2048</v>
      </c>
      <c r="C1120" s="50"/>
      <c r="D1120" s="50"/>
      <c r="E1120" s="50"/>
      <c r="F1120" s="48" t="str">
        <f t="shared" si="34"/>
        <v/>
      </c>
      <c r="G1120" s="48" t="str">
        <f t="shared" si="35"/>
        <v/>
      </c>
    </row>
    <row r="1121" spans="1:7">
      <c r="A1121" s="105" t="s">
        <v>2049</v>
      </c>
      <c r="B1121" s="180" t="s">
        <v>2050</v>
      </c>
      <c r="C1121" s="50"/>
      <c r="D1121" s="50"/>
      <c r="E1121" s="50"/>
      <c r="F1121" s="48" t="str">
        <f t="shared" si="34"/>
        <v/>
      </c>
      <c r="G1121" s="48" t="str">
        <f t="shared" si="35"/>
        <v/>
      </c>
    </row>
    <row r="1122" spans="1:7">
      <c r="A1122" s="105" t="s">
        <v>2051</v>
      </c>
      <c r="B1122" s="180" t="s">
        <v>2052</v>
      </c>
      <c r="C1122" s="50"/>
      <c r="D1122" s="50"/>
      <c r="E1122" s="50"/>
      <c r="F1122" s="48" t="str">
        <f t="shared" si="34"/>
        <v/>
      </c>
      <c r="G1122" s="48" t="str">
        <f t="shared" si="35"/>
        <v/>
      </c>
    </row>
    <row r="1123" spans="1:7">
      <c r="A1123" s="105" t="s">
        <v>2053</v>
      </c>
      <c r="B1123" s="180" t="s">
        <v>2054</v>
      </c>
      <c r="C1123" s="50"/>
      <c r="D1123" s="50"/>
      <c r="E1123" s="50"/>
      <c r="F1123" s="48" t="str">
        <f t="shared" si="34"/>
        <v/>
      </c>
      <c r="G1123" s="48" t="str">
        <f t="shared" si="35"/>
        <v/>
      </c>
    </row>
    <row r="1124" spans="1:7">
      <c r="A1124" s="105" t="s">
        <v>2055</v>
      </c>
      <c r="B1124" s="180" t="s">
        <v>2056</v>
      </c>
      <c r="C1124" s="50"/>
      <c r="D1124" s="50"/>
      <c r="E1124" s="50"/>
      <c r="F1124" s="48" t="str">
        <f t="shared" si="34"/>
        <v/>
      </c>
      <c r="G1124" s="48" t="str">
        <f t="shared" si="35"/>
        <v/>
      </c>
    </row>
    <row r="1125" spans="1:7">
      <c r="A1125" s="105" t="s">
        <v>2057</v>
      </c>
      <c r="B1125" s="180" t="s">
        <v>2058</v>
      </c>
      <c r="C1125" s="50"/>
      <c r="D1125" s="50"/>
      <c r="E1125" s="50"/>
      <c r="F1125" s="48" t="str">
        <f t="shared" si="34"/>
        <v/>
      </c>
      <c r="G1125" s="48" t="str">
        <f t="shared" si="35"/>
        <v/>
      </c>
    </row>
    <row r="1126" spans="1:7">
      <c r="A1126" s="105" t="s">
        <v>2059</v>
      </c>
      <c r="B1126" s="180" t="s">
        <v>2060</v>
      </c>
      <c r="C1126" s="50"/>
      <c r="D1126" s="50"/>
      <c r="E1126" s="50"/>
      <c r="F1126" s="48" t="str">
        <f t="shared" si="34"/>
        <v/>
      </c>
      <c r="G1126" s="48" t="str">
        <f t="shared" si="35"/>
        <v/>
      </c>
    </row>
    <row r="1127" spans="1:7">
      <c r="A1127" s="105" t="s">
        <v>2061</v>
      </c>
      <c r="B1127" s="180" t="s">
        <v>2062</v>
      </c>
      <c r="C1127" s="50"/>
      <c r="D1127" s="50"/>
      <c r="E1127" s="50"/>
      <c r="F1127" s="48" t="str">
        <f t="shared" si="34"/>
        <v/>
      </c>
      <c r="G1127" s="48" t="str">
        <f t="shared" si="35"/>
        <v/>
      </c>
    </row>
    <row r="1128" spans="1:7">
      <c r="A1128" s="105" t="s">
        <v>2063</v>
      </c>
      <c r="B1128" s="180" t="s">
        <v>2064</v>
      </c>
      <c r="C1128" s="50"/>
      <c r="D1128" s="50"/>
      <c r="E1128" s="50"/>
      <c r="F1128" s="48" t="str">
        <f t="shared" si="34"/>
        <v/>
      </c>
      <c r="G1128" s="48" t="str">
        <f t="shared" si="35"/>
        <v/>
      </c>
    </row>
    <row r="1129" spans="1:7">
      <c r="A1129" s="105" t="s">
        <v>2065</v>
      </c>
      <c r="B1129" s="180" t="s">
        <v>2066</v>
      </c>
      <c r="C1129" s="50"/>
      <c r="D1129" s="50"/>
      <c r="E1129" s="50"/>
      <c r="F1129" s="48" t="str">
        <f t="shared" si="34"/>
        <v/>
      </c>
      <c r="G1129" s="48" t="str">
        <f t="shared" si="35"/>
        <v/>
      </c>
    </row>
    <row r="1130" spans="1:7">
      <c r="A1130" s="105" t="s">
        <v>2067</v>
      </c>
      <c r="B1130" s="180" t="s">
        <v>107</v>
      </c>
      <c r="C1130" s="50">
        <v>650</v>
      </c>
      <c r="D1130" s="50">
        <v>310</v>
      </c>
      <c r="E1130" s="50">
        <v>969</v>
      </c>
      <c r="F1130" s="48">
        <f t="shared" si="34"/>
        <v>149.1</v>
      </c>
      <c r="G1130" s="48">
        <f t="shared" si="35"/>
        <v>312.6</v>
      </c>
    </row>
    <row r="1131" spans="1:7">
      <c r="A1131" s="105" t="s">
        <v>2068</v>
      </c>
      <c r="B1131" s="180" t="s">
        <v>2069</v>
      </c>
      <c r="C1131" s="50">
        <v>299</v>
      </c>
      <c r="D1131" s="50">
        <v>256</v>
      </c>
      <c r="E1131" s="50"/>
      <c r="F1131" s="48">
        <f t="shared" si="34"/>
        <v>0</v>
      </c>
      <c r="G1131" s="48">
        <f t="shared" si="35"/>
        <v>0</v>
      </c>
    </row>
    <row r="1132" spans="1:7">
      <c r="A1132" s="162" t="s">
        <v>2070</v>
      </c>
      <c r="B1132" s="179" t="s">
        <v>2071</v>
      </c>
      <c r="C1132" s="164">
        <f>SUM(C1133:C1146)</f>
        <v>0</v>
      </c>
      <c r="D1132" s="164">
        <f>SUM(D1133:D1146)</f>
        <v>0</v>
      </c>
      <c r="E1132" s="164">
        <f>SUM(E1133:E1146)</f>
        <v>0</v>
      </c>
      <c r="F1132" s="48" t="str">
        <f t="shared" si="34"/>
        <v/>
      </c>
      <c r="G1132" s="48" t="str">
        <f t="shared" si="35"/>
        <v/>
      </c>
    </row>
    <row r="1133" spans="1:7">
      <c r="A1133" s="105" t="s">
        <v>2072</v>
      </c>
      <c r="B1133" s="180" t="s">
        <v>89</v>
      </c>
      <c r="C1133" s="50"/>
      <c r="D1133" s="50"/>
      <c r="E1133" s="50"/>
      <c r="F1133" s="48" t="str">
        <f t="shared" si="34"/>
        <v/>
      </c>
      <c r="G1133" s="48" t="str">
        <f t="shared" si="35"/>
        <v/>
      </c>
    </row>
    <row r="1134" spans="1:7">
      <c r="A1134" s="105" t="s">
        <v>2073</v>
      </c>
      <c r="B1134" s="180" t="s">
        <v>91</v>
      </c>
      <c r="C1134" s="50"/>
      <c r="D1134" s="50"/>
      <c r="E1134" s="50"/>
      <c r="F1134" s="48" t="str">
        <f t="shared" si="34"/>
        <v/>
      </c>
      <c r="G1134" s="48" t="str">
        <f t="shared" si="35"/>
        <v/>
      </c>
    </row>
    <row r="1135" spans="1:7">
      <c r="A1135" s="105" t="s">
        <v>2074</v>
      </c>
      <c r="B1135" s="180" t="s">
        <v>93</v>
      </c>
      <c r="C1135" s="50"/>
      <c r="D1135" s="50"/>
      <c r="E1135" s="50"/>
      <c r="F1135" s="48" t="str">
        <f t="shared" si="34"/>
        <v/>
      </c>
      <c r="G1135" s="48" t="str">
        <f t="shared" si="35"/>
        <v/>
      </c>
    </row>
    <row r="1136" spans="1:7">
      <c r="A1136" s="105" t="s">
        <v>2075</v>
      </c>
      <c r="B1136" s="180" t="s">
        <v>2076</v>
      </c>
      <c r="C1136" s="50"/>
      <c r="D1136" s="50"/>
      <c r="E1136" s="50"/>
      <c r="F1136" s="48" t="str">
        <f t="shared" si="34"/>
        <v/>
      </c>
      <c r="G1136" s="48" t="str">
        <f t="shared" si="35"/>
        <v/>
      </c>
    </row>
    <row r="1137" spans="1:7">
      <c r="A1137" s="105" t="s">
        <v>2077</v>
      </c>
      <c r="B1137" s="180" t="s">
        <v>2078</v>
      </c>
      <c r="C1137" s="50"/>
      <c r="D1137" s="50"/>
      <c r="E1137" s="50"/>
      <c r="F1137" s="48" t="str">
        <f t="shared" si="34"/>
        <v/>
      </c>
      <c r="G1137" s="48" t="str">
        <f t="shared" si="35"/>
        <v/>
      </c>
    </row>
    <row r="1138" spans="1:7">
      <c r="A1138" s="105" t="s">
        <v>2079</v>
      </c>
      <c r="B1138" s="180" t="s">
        <v>2080</v>
      </c>
      <c r="C1138" s="50"/>
      <c r="D1138" s="50"/>
      <c r="E1138" s="50"/>
      <c r="F1138" s="48" t="str">
        <f t="shared" si="34"/>
        <v/>
      </c>
      <c r="G1138" s="48" t="str">
        <f t="shared" si="35"/>
        <v/>
      </c>
    </row>
    <row r="1139" spans="1:7">
      <c r="A1139" s="105" t="s">
        <v>2081</v>
      </c>
      <c r="B1139" s="180" t="s">
        <v>2082</v>
      </c>
      <c r="C1139" s="50"/>
      <c r="D1139" s="50"/>
      <c r="E1139" s="50"/>
      <c r="F1139" s="48" t="str">
        <f t="shared" si="34"/>
        <v/>
      </c>
      <c r="G1139" s="48" t="str">
        <f t="shared" si="35"/>
        <v/>
      </c>
    </row>
    <row r="1140" spans="1:7">
      <c r="A1140" s="105" t="s">
        <v>2083</v>
      </c>
      <c r="B1140" s="180" t="s">
        <v>2084</v>
      </c>
      <c r="C1140" s="50"/>
      <c r="D1140" s="50"/>
      <c r="E1140" s="50"/>
      <c r="F1140" s="48" t="str">
        <f t="shared" si="34"/>
        <v/>
      </c>
      <c r="G1140" s="48" t="str">
        <f t="shared" si="35"/>
        <v/>
      </c>
    </row>
    <row r="1141" spans="1:7">
      <c r="A1141" s="105" t="s">
        <v>2085</v>
      </c>
      <c r="B1141" s="180" t="s">
        <v>2086</v>
      </c>
      <c r="C1141" s="50"/>
      <c r="D1141" s="50"/>
      <c r="E1141" s="50"/>
      <c r="F1141" s="48" t="str">
        <f t="shared" si="34"/>
        <v/>
      </c>
      <c r="G1141" s="48" t="str">
        <f t="shared" si="35"/>
        <v/>
      </c>
    </row>
    <row r="1142" spans="1:7">
      <c r="A1142" s="105" t="s">
        <v>2087</v>
      </c>
      <c r="B1142" s="180" t="s">
        <v>2088</v>
      </c>
      <c r="C1142" s="50"/>
      <c r="D1142" s="50"/>
      <c r="E1142" s="50"/>
      <c r="F1142" s="48" t="str">
        <f t="shared" si="34"/>
        <v/>
      </c>
      <c r="G1142" s="48" t="str">
        <f t="shared" si="35"/>
        <v/>
      </c>
    </row>
    <row r="1143" spans="1:7">
      <c r="A1143" s="105" t="s">
        <v>2089</v>
      </c>
      <c r="B1143" s="180" t="s">
        <v>2090</v>
      </c>
      <c r="C1143" s="50"/>
      <c r="D1143" s="50"/>
      <c r="E1143" s="50"/>
      <c r="F1143" s="48" t="str">
        <f t="shared" si="34"/>
        <v/>
      </c>
      <c r="G1143" s="48" t="str">
        <f t="shared" si="35"/>
        <v/>
      </c>
    </row>
    <row r="1144" spans="1:7">
      <c r="A1144" s="105" t="s">
        <v>2091</v>
      </c>
      <c r="B1144" s="180" t="s">
        <v>2092</v>
      </c>
      <c r="C1144" s="50"/>
      <c r="D1144" s="50"/>
      <c r="E1144" s="50"/>
      <c r="F1144" s="48" t="str">
        <f t="shared" si="34"/>
        <v/>
      </c>
      <c r="G1144" s="48" t="str">
        <f t="shared" si="35"/>
        <v/>
      </c>
    </row>
    <row r="1145" spans="1:7">
      <c r="A1145" s="105" t="s">
        <v>2093</v>
      </c>
      <c r="B1145" s="180" t="s">
        <v>2094</v>
      </c>
      <c r="C1145" s="50"/>
      <c r="D1145" s="50"/>
      <c r="E1145" s="50"/>
      <c r="F1145" s="48" t="str">
        <f t="shared" si="34"/>
        <v/>
      </c>
      <c r="G1145" s="48" t="str">
        <f t="shared" si="35"/>
        <v/>
      </c>
    </row>
    <row r="1146" spans="1:7">
      <c r="A1146" s="105" t="s">
        <v>2095</v>
      </c>
      <c r="B1146" s="180" t="s">
        <v>2096</v>
      </c>
      <c r="C1146" s="50"/>
      <c r="D1146" s="50"/>
      <c r="E1146" s="50"/>
      <c r="F1146" s="48" t="str">
        <f t="shared" si="34"/>
        <v/>
      </c>
      <c r="G1146" s="48" t="str">
        <f t="shared" si="35"/>
        <v/>
      </c>
    </row>
    <row r="1147" spans="1:7">
      <c r="A1147" s="162" t="s">
        <v>2097</v>
      </c>
      <c r="B1147" s="179" t="s">
        <v>2098</v>
      </c>
      <c r="C1147" s="164">
        <f>SUM(C1148)</f>
        <v>0</v>
      </c>
      <c r="D1147" s="164">
        <f>SUM(D1148)</f>
        <v>0</v>
      </c>
      <c r="E1147" s="164">
        <f>SUM(E1148)</f>
        <v>0</v>
      </c>
      <c r="F1147" s="48" t="str">
        <f t="shared" si="34"/>
        <v/>
      </c>
      <c r="G1147" s="48" t="str">
        <f t="shared" si="35"/>
        <v/>
      </c>
    </row>
    <row r="1148" spans="1:7">
      <c r="A1148" s="105" t="s">
        <v>2099</v>
      </c>
      <c r="B1148" s="180" t="s">
        <v>2100</v>
      </c>
      <c r="C1148" s="50"/>
      <c r="D1148" s="50"/>
      <c r="E1148" s="50"/>
      <c r="F1148" s="48" t="str">
        <f t="shared" si="34"/>
        <v/>
      </c>
      <c r="G1148" s="48" t="str">
        <f t="shared" si="35"/>
        <v/>
      </c>
    </row>
    <row r="1149" spans="1:7">
      <c r="A1149" s="160" t="s">
        <v>2101</v>
      </c>
      <c r="B1149" s="181" t="s">
        <v>2102</v>
      </c>
      <c r="C1149" s="48">
        <f>SUM(C1150,C1162,C1166)</f>
        <v>475</v>
      </c>
      <c r="D1149" s="48">
        <f>SUM(D1150,D1162,D1166)</f>
        <v>688</v>
      </c>
      <c r="E1149" s="48">
        <f>SUM(E1150,E1162,E1166)</f>
        <v>1151</v>
      </c>
      <c r="F1149" s="48">
        <f t="shared" si="34"/>
        <v>242.3</v>
      </c>
      <c r="G1149" s="48">
        <f t="shared" si="35"/>
        <v>167.3</v>
      </c>
    </row>
    <row r="1150" spans="1:7">
      <c r="A1150" s="162" t="s">
        <v>2103</v>
      </c>
      <c r="B1150" s="179" t="s">
        <v>2104</v>
      </c>
      <c r="C1150" s="164">
        <f>SUM(C1151:C1161)</f>
        <v>475</v>
      </c>
      <c r="D1150" s="164">
        <f>SUM(D1151:D1161)</f>
        <v>388</v>
      </c>
      <c r="E1150" s="164">
        <f>SUM(E1151:E1161)</f>
        <v>65</v>
      </c>
      <c r="F1150" s="48">
        <f t="shared" si="34"/>
        <v>13.7</v>
      </c>
      <c r="G1150" s="48">
        <f t="shared" si="35"/>
        <v>16.8</v>
      </c>
    </row>
    <row r="1151" spans="1:7">
      <c r="A1151" s="105" t="s">
        <v>2105</v>
      </c>
      <c r="B1151" s="180" t="s">
        <v>2106</v>
      </c>
      <c r="C1151" s="50"/>
      <c r="D1151" s="50"/>
      <c r="E1151" s="50"/>
      <c r="F1151" s="48" t="str">
        <f t="shared" si="34"/>
        <v/>
      </c>
      <c r="G1151" s="48" t="str">
        <f t="shared" si="35"/>
        <v/>
      </c>
    </row>
    <row r="1152" spans="1:7">
      <c r="A1152" s="105" t="s">
        <v>2107</v>
      </c>
      <c r="B1152" s="180" t="s">
        <v>2108</v>
      </c>
      <c r="C1152" s="50"/>
      <c r="D1152" s="50"/>
      <c r="E1152" s="50"/>
      <c r="F1152" s="48" t="str">
        <f t="shared" si="34"/>
        <v/>
      </c>
      <c r="G1152" s="48" t="str">
        <f t="shared" si="35"/>
        <v/>
      </c>
    </row>
    <row r="1153" spans="1:7">
      <c r="A1153" s="105" t="s">
        <v>2109</v>
      </c>
      <c r="B1153" s="180" t="s">
        <v>2110</v>
      </c>
      <c r="C1153" s="50"/>
      <c r="D1153" s="50"/>
      <c r="E1153" s="50"/>
      <c r="F1153" s="48" t="str">
        <f t="shared" si="34"/>
        <v/>
      </c>
      <c r="G1153" s="48" t="str">
        <f t="shared" si="35"/>
        <v/>
      </c>
    </row>
    <row r="1154" spans="1:7">
      <c r="A1154" s="105" t="s">
        <v>2111</v>
      </c>
      <c r="B1154" s="180" t="s">
        <v>2112</v>
      </c>
      <c r="C1154" s="50"/>
      <c r="D1154" s="50"/>
      <c r="E1154" s="50"/>
      <c r="F1154" s="48" t="str">
        <f t="shared" si="34"/>
        <v/>
      </c>
      <c r="G1154" s="48" t="str">
        <f t="shared" si="35"/>
        <v/>
      </c>
    </row>
    <row r="1155" spans="1:7">
      <c r="A1155" s="105" t="s">
        <v>2113</v>
      </c>
      <c r="B1155" s="180" t="s">
        <v>2114</v>
      </c>
      <c r="C1155" s="50">
        <v>272</v>
      </c>
      <c r="D1155" s="50">
        <v>258</v>
      </c>
      <c r="E1155" s="50"/>
      <c r="F1155" s="48">
        <f t="shared" si="34"/>
        <v>0</v>
      </c>
      <c r="G1155" s="48">
        <f t="shared" si="35"/>
        <v>0</v>
      </c>
    </row>
    <row r="1156" spans="1:7">
      <c r="A1156" s="105" t="s">
        <v>2115</v>
      </c>
      <c r="B1156" s="180" t="s">
        <v>2116</v>
      </c>
      <c r="C1156" s="50"/>
      <c r="D1156" s="50"/>
      <c r="E1156" s="50"/>
      <c r="F1156" s="48" t="str">
        <f t="shared" si="34"/>
        <v/>
      </c>
      <c r="G1156" s="48" t="str">
        <f t="shared" si="35"/>
        <v/>
      </c>
    </row>
    <row r="1157" spans="1:7">
      <c r="A1157" s="105" t="s">
        <v>2117</v>
      </c>
      <c r="B1157" s="180" t="s">
        <v>2118</v>
      </c>
      <c r="C1157" s="50">
        <v>3</v>
      </c>
      <c r="D1157" s="50">
        <v>3</v>
      </c>
      <c r="E1157" s="50">
        <v>3</v>
      </c>
      <c r="F1157" s="48">
        <f t="shared" si="34"/>
        <v>100</v>
      </c>
      <c r="G1157" s="48">
        <f t="shared" si="35"/>
        <v>100</v>
      </c>
    </row>
    <row r="1158" spans="1:7">
      <c r="A1158" s="105" t="s">
        <v>2119</v>
      </c>
      <c r="B1158" s="180" t="s">
        <v>2120</v>
      </c>
      <c r="C1158" s="50">
        <v>200</v>
      </c>
      <c r="D1158" s="50">
        <v>127</v>
      </c>
      <c r="E1158" s="50">
        <v>62</v>
      </c>
      <c r="F1158" s="48">
        <f t="shared" si="34"/>
        <v>31</v>
      </c>
      <c r="G1158" s="48">
        <f t="shared" si="35"/>
        <v>48.8</v>
      </c>
    </row>
    <row r="1159" spans="1:7">
      <c r="A1159" s="105" t="s">
        <v>2121</v>
      </c>
      <c r="B1159" s="180" t="s">
        <v>2122</v>
      </c>
      <c r="C1159" s="50"/>
      <c r="D1159" s="50"/>
      <c r="E1159" s="50"/>
      <c r="F1159" s="48" t="str">
        <f t="shared" ref="F1159:F1222" si="36">IF(C1159=0,"",ROUND(E1159/C1159*100,1))</f>
        <v/>
      </c>
      <c r="G1159" s="48" t="str">
        <f t="shared" ref="G1159:G1222" si="37">IF(D1159=0,"",ROUND(E1159/D1159*100,1))</f>
        <v/>
      </c>
    </row>
    <row r="1160" spans="1:7">
      <c r="A1160" s="105" t="s">
        <v>2123</v>
      </c>
      <c r="B1160" s="180" t="s">
        <v>2124</v>
      </c>
      <c r="C1160" s="50"/>
      <c r="D1160" s="50"/>
      <c r="E1160" s="50"/>
      <c r="F1160" s="48" t="str">
        <f t="shared" si="36"/>
        <v/>
      </c>
      <c r="G1160" s="48" t="str">
        <f t="shared" si="37"/>
        <v/>
      </c>
    </row>
    <row r="1161" spans="1:7">
      <c r="A1161" s="105" t="s">
        <v>2125</v>
      </c>
      <c r="B1161" s="180" t="s">
        <v>2126</v>
      </c>
      <c r="C1161" s="50"/>
      <c r="D1161" s="50"/>
      <c r="E1161" s="50"/>
      <c r="F1161" s="48" t="str">
        <f t="shared" si="36"/>
        <v/>
      </c>
      <c r="G1161" s="48" t="str">
        <f t="shared" si="37"/>
        <v/>
      </c>
    </row>
    <row r="1162" spans="1:7">
      <c r="A1162" s="162" t="s">
        <v>2127</v>
      </c>
      <c r="B1162" s="179" t="s">
        <v>2128</v>
      </c>
      <c r="C1162" s="164">
        <f>SUM(C1163:C1165)</f>
        <v>0</v>
      </c>
      <c r="D1162" s="164">
        <f>SUM(D1163:D1165)</f>
        <v>300</v>
      </c>
      <c r="E1162" s="164">
        <f>SUM(E1163:E1165)</f>
        <v>1086</v>
      </c>
      <c r="F1162" s="48" t="str">
        <f t="shared" si="36"/>
        <v/>
      </c>
      <c r="G1162" s="48">
        <f t="shared" si="37"/>
        <v>362</v>
      </c>
    </row>
    <row r="1163" spans="1:7">
      <c r="A1163" s="105" t="s">
        <v>2129</v>
      </c>
      <c r="B1163" s="180" t="s">
        <v>2130</v>
      </c>
      <c r="C1163" s="50"/>
      <c r="D1163" s="50">
        <v>300</v>
      </c>
      <c r="E1163" s="50">
        <v>1086</v>
      </c>
      <c r="F1163" s="48" t="str">
        <f t="shared" si="36"/>
        <v/>
      </c>
      <c r="G1163" s="48">
        <f t="shared" si="37"/>
        <v>362</v>
      </c>
    </row>
    <row r="1164" spans="1:7">
      <c r="A1164" s="105" t="s">
        <v>2131</v>
      </c>
      <c r="B1164" s="180" t="s">
        <v>2132</v>
      </c>
      <c r="C1164" s="50"/>
      <c r="D1164" s="50"/>
      <c r="E1164" s="50"/>
      <c r="F1164" s="48" t="str">
        <f t="shared" si="36"/>
        <v/>
      </c>
      <c r="G1164" s="48" t="str">
        <f t="shared" si="37"/>
        <v/>
      </c>
    </row>
    <row r="1165" spans="1:7">
      <c r="A1165" s="105" t="s">
        <v>2133</v>
      </c>
      <c r="B1165" s="180" t="s">
        <v>2134</v>
      </c>
      <c r="C1165" s="50"/>
      <c r="D1165" s="50"/>
      <c r="E1165" s="50"/>
      <c r="F1165" s="48" t="str">
        <f t="shared" si="36"/>
        <v/>
      </c>
      <c r="G1165" s="48" t="str">
        <f t="shared" si="37"/>
        <v/>
      </c>
    </row>
    <row r="1166" spans="1:7">
      <c r="A1166" s="162" t="s">
        <v>2135</v>
      </c>
      <c r="B1166" s="179" t="s">
        <v>2136</v>
      </c>
      <c r="C1166" s="164">
        <f>SUM(C1167:C1169)</f>
        <v>0</v>
      </c>
      <c r="D1166" s="164">
        <f>SUM(D1167:D1169)</f>
        <v>0</v>
      </c>
      <c r="E1166" s="164">
        <f>SUM(E1167:E1169)</f>
        <v>0</v>
      </c>
      <c r="F1166" s="48" t="str">
        <f t="shared" si="36"/>
        <v/>
      </c>
      <c r="G1166" s="48" t="str">
        <f t="shared" si="37"/>
        <v/>
      </c>
    </row>
    <row r="1167" spans="1:7">
      <c r="A1167" s="105" t="s">
        <v>2137</v>
      </c>
      <c r="B1167" s="180" t="s">
        <v>2138</v>
      </c>
      <c r="C1167" s="50"/>
      <c r="D1167" s="50"/>
      <c r="E1167" s="50"/>
      <c r="F1167" s="48" t="str">
        <f t="shared" si="36"/>
        <v/>
      </c>
      <c r="G1167" s="48" t="str">
        <f t="shared" si="37"/>
        <v/>
      </c>
    </row>
    <row r="1168" spans="1:7">
      <c r="A1168" s="105" t="s">
        <v>2139</v>
      </c>
      <c r="B1168" s="180" t="s">
        <v>2140</v>
      </c>
      <c r="C1168" s="50"/>
      <c r="D1168" s="50"/>
      <c r="E1168" s="50"/>
      <c r="F1168" s="48" t="str">
        <f t="shared" si="36"/>
        <v/>
      </c>
      <c r="G1168" s="48" t="str">
        <f t="shared" si="37"/>
        <v/>
      </c>
    </row>
    <row r="1169" spans="1:7">
      <c r="A1169" s="105" t="s">
        <v>2141</v>
      </c>
      <c r="B1169" s="180" t="s">
        <v>2142</v>
      </c>
      <c r="C1169" s="50"/>
      <c r="D1169" s="50"/>
      <c r="E1169" s="50"/>
      <c r="F1169" s="48" t="str">
        <f t="shared" si="36"/>
        <v/>
      </c>
      <c r="G1169" s="48" t="str">
        <f t="shared" si="37"/>
        <v/>
      </c>
    </row>
    <row r="1170" spans="1:7">
      <c r="A1170" s="160" t="s">
        <v>2143</v>
      </c>
      <c r="B1170" s="181" t="s">
        <v>2144</v>
      </c>
      <c r="C1170" s="48">
        <f>SUM(C1171,C1189,C1195,C1201)</f>
        <v>0</v>
      </c>
      <c r="D1170" s="48">
        <f>SUM(D1171,D1189,D1195,D1201)</f>
        <v>0</v>
      </c>
      <c r="E1170" s="48">
        <f>SUM(E1171,E1189,E1195,E1201)</f>
        <v>0</v>
      </c>
      <c r="F1170" s="48" t="str">
        <f t="shared" si="36"/>
        <v/>
      </c>
      <c r="G1170" s="48" t="str">
        <f t="shared" si="37"/>
        <v/>
      </c>
    </row>
    <row r="1171" spans="1:7">
      <c r="A1171" s="162" t="s">
        <v>2145</v>
      </c>
      <c r="B1171" s="179" t="s">
        <v>2146</v>
      </c>
      <c r="C1171" s="164">
        <f>SUM(C1172:C1188)</f>
        <v>0</v>
      </c>
      <c r="D1171" s="164">
        <f>SUM(D1172:D1188)</f>
        <v>0</v>
      </c>
      <c r="E1171" s="164">
        <f>SUM(E1172:E1188)</f>
        <v>0</v>
      </c>
      <c r="F1171" s="48" t="str">
        <f t="shared" si="36"/>
        <v/>
      </c>
      <c r="G1171" s="48" t="str">
        <f t="shared" si="37"/>
        <v/>
      </c>
    </row>
    <row r="1172" spans="1:7">
      <c r="A1172" s="105" t="s">
        <v>2147</v>
      </c>
      <c r="B1172" s="180" t="s">
        <v>89</v>
      </c>
      <c r="C1172" s="50"/>
      <c r="D1172" s="50"/>
      <c r="E1172" s="50"/>
      <c r="F1172" s="48" t="str">
        <f t="shared" si="36"/>
        <v/>
      </c>
      <c r="G1172" s="48" t="str">
        <f t="shared" si="37"/>
        <v/>
      </c>
    </row>
    <row r="1173" spans="1:7">
      <c r="A1173" s="105" t="s">
        <v>2148</v>
      </c>
      <c r="B1173" s="180" t="s">
        <v>91</v>
      </c>
      <c r="C1173" s="50"/>
      <c r="D1173" s="50"/>
      <c r="E1173" s="50"/>
      <c r="F1173" s="48" t="str">
        <f t="shared" si="36"/>
        <v/>
      </c>
      <c r="G1173" s="48" t="str">
        <f t="shared" si="37"/>
        <v/>
      </c>
    </row>
    <row r="1174" spans="1:7">
      <c r="A1174" s="105" t="s">
        <v>2149</v>
      </c>
      <c r="B1174" s="180" t="s">
        <v>93</v>
      </c>
      <c r="C1174" s="50"/>
      <c r="D1174" s="50"/>
      <c r="E1174" s="50"/>
      <c r="F1174" s="48" t="str">
        <f t="shared" si="36"/>
        <v/>
      </c>
      <c r="G1174" s="48" t="str">
        <f t="shared" si="37"/>
        <v/>
      </c>
    </row>
    <row r="1175" spans="1:7">
      <c r="A1175" s="105" t="s">
        <v>2150</v>
      </c>
      <c r="B1175" s="180" t="s">
        <v>2151</v>
      </c>
      <c r="C1175" s="50"/>
      <c r="D1175" s="50"/>
      <c r="E1175" s="50"/>
      <c r="F1175" s="48" t="str">
        <f t="shared" si="36"/>
        <v/>
      </c>
      <c r="G1175" s="48" t="str">
        <f t="shared" si="37"/>
        <v/>
      </c>
    </row>
    <row r="1176" spans="1:7">
      <c r="A1176" s="105" t="s">
        <v>2152</v>
      </c>
      <c r="B1176" s="180" t="s">
        <v>2153</v>
      </c>
      <c r="C1176" s="50"/>
      <c r="D1176" s="50"/>
      <c r="E1176" s="50"/>
      <c r="F1176" s="48" t="str">
        <f t="shared" si="36"/>
        <v/>
      </c>
      <c r="G1176" s="48" t="str">
        <f t="shared" si="37"/>
        <v/>
      </c>
    </row>
    <row r="1177" spans="1:7">
      <c r="A1177" s="105" t="s">
        <v>2154</v>
      </c>
      <c r="B1177" s="180" t="s">
        <v>2155</v>
      </c>
      <c r="C1177" s="50"/>
      <c r="D1177" s="50"/>
      <c r="E1177" s="50"/>
      <c r="F1177" s="48" t="str">
        <f t="shared" si="36"/>
        <v/>
      </c>
      <c r="G1177" s="48" t="str">
        <f t="shared" si="37"/>
        <v/>
      </c>
    </row>
    <row r="1178" spans="1:7">
      <c r="A1178" s="105" t="s">
        <v>2156</v>
      </c>
      <c r="B1178" s="180" t="s">
        <v>2157</v>
      </c>
      <c r="C1178" s="50"/>
      <c r="D1178" s="50"/>
      <c r="E1178" s="50"/>
      <c r="F1178" s="48" t="str">
        <f t="shared" si="36"/>
        <v/>
      </c>
      <c r="G1178" s="48" t="str">
        <f t="shared" si="37"/>
        <v/>
      </c>
    </row>
    <row r="1179" spans="1:7">
      <c r="A1179" s="105" t="s">
        <v>2158</v>
      </c>
      <c r="B1179" s="180" t="s">
        <v>2159</v>
      </c>
      <c r="C1179" s="50"/>
      <c r="D1179" s="50"/>
      <c r="E1179" s="50"/>
      <c r="F1179" s="48" t="str">
        <f t="shared" si="36"/>
        <v/>
      </c>
      <c r="G1179" s="48" t="str">
        <f t="shared" si="37"/>
        <v/>
      </c>
    </row>
    <row r="1180" spans="1:7">
      <c r="A1180" s="105" t="s">
        <v>2160</v>
      </c>
      <c r="B1180" s="180" t="s">
        <v>2161</v>
      </c>
      <c r="C1180" s="50"/>
      <c r="D1180" s="50"/>
      <c r="E1180" s="50"/>
      <c r="F1180" s="48" t="str">
        <f t="shared" si="36"/>
        <v/>
      </c>
      <c r="G1180" s="48" t="str">
        <f t="shared" si="37"/>
        <v/>
      </c>
    </row>
    <row r="1181" spans="1:7">
      <c r="A1181" s="105" t="s">
        <v>2162</v>
      </c>
      <c r="B1181" s="180" t="s">
        <v>2163</v>
      </c>
      <c r="C1181" s="50"/>
      <c r="D1181" s="50"/>
      <c r="E1181" s="50"/>
      <c r="F1181" s="48" t="str">
        <f t="shared" si="36"/>
        <v/>
      </c>
      <c r="G1181" s="48" t="str">
        <f t="shared" si="37"/>
        <v/>
      </c>
    </row>
    <row r="1182" spans="1:7">
      <c r="A1182" s="105" t="s">
        <v>2164</v>
      </c>
      <c r="B1182" s="180" t="s">
        <v>2165</v>
      </c>
      <c r="C1182" s="50"/>
      <c r="D1182" s="50"/>
      <c r="E1182" s="50"/>
      <c r="F1182" s="48" t="str">
        <f t="shared" si="36"/>
        <v/>
      </c>
      <c r="G1182" s="48" t="str">
        <f t="shared" si="37"/>
        <v/>
      </c>
    </row>
    <row r="1183" spans="1:7">
      <c r="A1183" s="105" t="s">
        <v>2166</v>
      </c>
      <c r="B1183" s="180" t="s">
        <v>2167</v>
      </c>
      <c r="C1183" s="50"/>
      <c r="D1183" s="50"/>
      <c r="E1183" s="50"/>
      <c r="F1183" s="48" t="str">
        <f t="shared" si="36"/>
        <v/>
      </c>
      <c r="G1183" s="48" t="str">
        <f t="shared" si="37"/>
        <v/>
      </c>
    </row>
    <row r="1184" spans="1:7">
      <c r="A1184" s="105" t="s">
        <v>2168</v>
      </c>
      <c r="B1184" s="180" t="s">
        <v>2169</v>
      </c>
      <c r="C1184" s="50"/>
      <c r="D1184" s="50"/>
      <c r="E1184" s="50"/>
      <c r="F1184" s="48" t="str">
        <f t="shared" si="36"/>
        <v/>
      </c>
      <c r="G1184" s="48" t="str">
        <f t="shared" si="37"/>
        <v/>
      </c>
    </row>
    <row r="1185" spans="1:7">
      <c r="A1185" s="105" t="s">
        <v>2170</v>
      </c>
      <c r="B1185" s="180" t="s">
        <v>2171</v>
      </c>
      <c r="C1185" s="50"/>
      <c r="D1185" s="50"/>
      <c r="E1185" s="50"/>
      <c r="F1185" s="48" t="str">
        <f t="shared" si="36"/>
        <v/>
      </c>
      <c r="G1185" s="48" t="str">
        <f t="shared" si="37"/>
        <v/>
      </c>
    </row>
    <row r="1186" spans="1:7">
      <c r="A1186" s="105" t="s">
        <v>2172</v>
      </c>
      <c r="B1186" s="180" t="s">
        <v>2173</v>
      </c>
      <c r="C1186" s="50"/>
      <c r="D1186" s="50"/>
      <c r="E1186" s="50"/>
      <c r="F1186" s="48" t="str">
        <f t="shared" si="36"/>
        <v/>
      </c>
      <c r="G1186" s="48" t="str">
        <f t="shared" si="37"/>
        <v/>
      </c>
    </row>
    <row r="1187" spans="1:7">
      <c r="A1187" s="105" t="s">
        <v>2174</v>
      </c>
      <c r="B1187" s="180" t="s">
        <v>107</v>
      </c>
      <c r="C1187" s="50"/>
      <c r="D1187" s="50"/>
      <c r="E1187" s="50"/>
      <c r="F1187" s="48" t="str">
        <f t="shared" si="36"/>
        <v/>
      </c>
      <c r="G1187" s="48" t="str">
        <f t="shared" si="37"/>
        <v/>
      </c>
    </row>
    <row r="1188" spans="1:7">
      <c r="A1188" s="105" t="s">
        <v>2175</v>
      </c>
      <c r="B1188" s="180" t="s">
        <v>2176</v>
      </c>
      <c r="C1188" s="50"/>
      <c r="D1188" s="50"/>
      <c r="E1188" s="50"/>
      <c r="F1188" s="48" t="str">
        <f t="shared" si="36"/>
        <v/>
      </c>
      <c r="G1188" s="48" t="str">
        <f t="shared" si="37"/>
        <v/>
      </c>
    </row>
    <row r="1189" spans="1:7">
      <c r="A1189" s="162" t="s">
        <v>2177</v>
      </c>
      <c r="B1189" s="179" t="s">
        <v>2178</v>
      </c>
      <c r="C1189" s="164">
        <f>SUM(C1190:C1194)</f>
        <v>0</v>
      </c>
      <c r="D1189" s="164">
        <f>SUM(D1190:D1194)</f>
        <v>0</v>
      </c>
      <c r="E1189" s="164">
        <f>SUM(E1190:E1194)</f>
        <v>0</v>
      </c>
      <c r="F1189" s="48" t="str">
        <f t="shared" si="36"/>
        <v/>
      </c>
      <c r="G1189" s="48" t="str">
        <f t="shared" si="37"/>
        <v/>
      </c>
    </row>
    <row r="1190" spans="1:7">
      <c r="A1190" s="105" t="s">
        <v>2179</v>
      </c>
      <c r="B1190" s="180" t="s">
        <v>2180</v>
      </c>
      <c r="C1190" s="50"/>
      <c r="D1190" s="50"/>
      <c r="E1190" s="50"/>
      <c r="F1190" s="48" t="str">
        <f t="shared" si="36"/>
        <v/>
      </c>
      <c r="G1190" s="48" t="str">
        <f t="shared" si="37"/>
        <v/>
      </c>
    </row>
    <row r="1191" spans="1:7">
      <c r="A1191" s="105" t="s">
        <v>2181</v>
      </c>
      <c r="B1191" s="180" t="s">
        <v>2182</v>
      </c>
      <c r="C1191" s="50"/>
      <c r="D1191" s="50"/>
      <c r="E1191" s="50"/>
      <c r="F1191" s="48" t="str">
        <f t="shared" si="36"/>
        <v/>
      </c>
      <c r="G1191" s="48" t="str">
        <f t="shared" si="37"/>
        <v/>
      </c>
    </row>
    <row r="1192" spans="1:7">
      <c r="A1192" s="105" t="s">
        <v>2183</v>
      </c>
      <c r="B1192" s="180" t="s">
        <v>2184</v>
      </c>
      <c r="C1192" s="50"/>
      <c r="D1192" s="50"/>
      <c r="E1192" s="50"/>
      <c r="F1192" s="48" t="str">
        <f t="shared" si="36"/>
        <v/>
      </c>
      <c r="G1192" s="48" t="str">
        <f t="shared" si="37"/>
        <v/>
      </c>
    </row>
    <row r="1193" spans="1:7">
      <c r="A1193" s="105" t="s">
        <v>2185</v>
      </c>
      <c r="B1193" s="180" t="s">
        <v>2186</v>
      </c>
      <c r="C1193" s="50"/>
      <c r="D1193" s="50"/>
      <c r="E1193" s="50"/>
      <c r="F1193" s="48" t="str">
        <f t="shared" si="36"/>
        <v/>
      </c>
      <c r="G1193" s="48" t="str">
        <f t="shared" si="37"/>
        <v/>
      </c>
    </row>
    <row r="1194" spans="1:7">
      <c r="A1194" s="105" t="s">
        <v>2187</v>
      </c>
      <c r="B1194" s="180" t="s">
        <v>2188</v>
      </c>
      <c r="C1194" s="50"/>
      <c r="D1194" s="50"/>
      <c r="E1194" s="50"/>
      <c r="F1194" s="48" t="str">
        <f t="shared" si="36"/>
        <v/>
      </c>
      <c r="G1194" s="48" t="str">
        <f t="shared" si="37"/>
        <v/>
      </c>
    </row>
    <row r="1195" spans="1:7">
      <c r="A1195" s="162" t="s">
        <v>2189</v>
      </c>
      <c r="B1195" s="179" t="s">
        <v>2190</v>
      </c>
      <c r="C1195" s="164">
        <f>SUM(C1196:C1200)</f>
        <v>0</v>
      </c>
      <c r="D1195" s="164">
        <f>SUM(D1196:D1200)</f>
        <v>0</v>
      </c>
      <c r="E1195" s="164">
        <f>SUM(E1196:E1200)</f>
        <v>0</v>
      </c>
      <c r="F1195" s="48" t="str">
        <f t="shared" si="36"/>
        <v/>
      </c>
      <c r="G1195" s="48" t="str">
        <f t="shared" si="37"/>
        <v/>
      </c>
    </row>
    <row r="1196" spans="1:7">
      <c r="A1196" s="105" t="s">
        <v>2191</v>
      </c>
      <c r="B1196" s="180" t="s">
        <v>2192</v>
      </c>
      <c r="C1196" s="50"/>
      <c r="D1196" s="50"/>
      <c r="E1196" s="50"/>
      <c r="F1196" s="48" t="str">
        <f t="shared" si="36"/>
        <v/>
      </c>
      <c r="G1196" s="48" t="str">
        <f t="shared" si="37"/>
        <v/>
      </c>
    </row>
    <row r="1197" spans="1:7">
      <c r="A1197" s="105" t="s">
        <v>2193</v>
      </c>
      <c r="B1197" s="180" t="s">
        <v>2194</v>
      </c>
      <c r="C1197" s="50"/>
      <c r="D1197" s="50"/>
      <c r="E1197" s="50"/>
      <c r="F1197" s="48" t="str">
        <f t="shared" si="36"/>
        <v/>
      </c>
      <c r="G1197" s="48" t="str">
        <f t="shared" si="37"/>
        <v/>
      </c>
    </row>
    <row r="1198" spans="1:7">
      <c r="A1198" s="105" t="s">
        <v>2195</v>
      </c>
      <c r="B1198" s="180" t="s">
        <v>2196</v>
      </c>
      <c r="C1198" s="50"/>
      <c r="D1198" s="50"/>
      <c r="E1198" s="50"/>
      <c r="F1198" s="48" t="str">
        <f t="shared" si="36"/>
        <v/>
      </c>
      <c r="G1198" s="48" t="str">
        <f t="shared" si="37"/>
        <v/>
      </c>
    </row>
    <row r="1199" spans="1:7">
      <c r="A1199" s="105" t="s">
        <v>2197</v>
      </c>
      <c r="B1199" s="180" t="s">
        <v>2198</v>
      </c>
      <c r="C1199" s="50"/>
      <c r="D1199" s="50"/>
      <c r="E1199" s="50"/>
      <c r="F1199" s="48" t="str">
        <f t="shared" si="36"/>
        <v/>
      </c>
      <c r="G1199" s="48" t="str">
        <f t="shared" si="37"/>
        <v/>
      </c>
    </row>
    <row r="1200" spans="1:7">
      <c r="A1200" s="105" t="s">
        <v>2199</v>
      </c>
      <c r="B1200" s="180" t="s">
        <v>2200</v>
      </c>
      <c r="C1200" s="50"/>
      <c r="D1200" s="50"/>
      <c r="E1200" s="50"/>
      <c r="F1200" s="48" t="str">
        <f t="shared" si="36"/>
        <v/>
      </c>
      <c r="G1200" s="48" t="str">
        <f t="shared" si="37"/>
        <v/>
      </c>
    </row>
    <row r="1201" spans="1:7">
      <c r="A1201" s="162" t="s">
        <v>2201</v>
      </c>
      <c r="B1201" s="179" t="s">
        <v>2202</v>
      </c>
      <c r="C1201" s="164">
        <f>SUM(C1202:C1213)</f>
        <v>0</v>
      </c>
      <c r="D1201" s="164">
        <f>SUM(D1202:D1213)</f>
        <v>0</v>
      </c>
      <c r="E1201" s="164">
        <f>SUM(E1202:E1213)</f>
        <v>0</v>
      </c>
      <c r="F1201" s="48" t="str">
        <f t="shared" si="36"/>
        <v/>
      </c>
      <c r="G1201" s="48" t="str">
        <f t="shared" si="37"/>
        <v/>
      </c>
    </row>
    <row r="1202" spans="1:7">
      <c r="A1202" s="105" t="s">
        <v>2203</v>
      </c>
      <c r="B1202" s="180" t="s">
        <v>2204</v>
      </c>
      <c r="C1202" s="50"/>
      <c r="D1202" s="50"/>
      <c r="E1202" s="50"/>
      <c r="F1202" s="48" t="str">
        <f t="shared" si="36"/>
        <v/>
      </c>
      <c r="G1202" s="48" t="str">
        <f t="shared" si="37"/>
        <v/>
      </c>
    </row>
    <row r="1203" spans="1:7">
      <c r="A1203" s="105" t="s">
        <v>2205</v>
      </c>
      <c r="B1203" s="180" t="s">
        <v>2206</v>
      </c>
      <c r="C1203" s="50"/>
      <c r="D1203" s="50"/>
      <c r="E1203" s="50"/>
      <c r="F1203" s="48" t="str">
        <f t="shared" si="36"/>
        <v/>
      </c>
      <c r="G1203" s="48" t="str">
        <f t="shared" si="37"/>
        <v/>
      </c>
    </row>
    <row r="1204" spans="1:7">
      <c r="A1204" s="105" t="s">
        <v>2207</v>
      </c>
      <c r="B1204" s="180" t="s">
        <v>2208</v>
      </c>
      <c r="C1204" s="50"/>
      <c r="D1204" s="50"/>
      <c r="E1204" s="50"/>
      <c r="F1204" s="48" t="str">
        <f t="shared" si="36"/>
        <v/>
      </c>
      <c r="G1204" s="48" t="str">
        <f t="shared" si="37"/>
        <v/>
      </c>
    </row>
    <row r="1205" spans="1:7">
      <c r="A1205" s="105" t="s">
        <v>2209</v>
      </c>
      <c r="B1205" s="180" t="s">
        <v>2210</v>
      </c>
      <c r="C1205" s="50"/>
      <c r="D1205" s="50"/>
      <c r="E1205" s="50"/>
      <c r="F1205" s="48" t="str">
        <f t="shared" si="36"/>
        <v/>
      </c>
      <c r="G1205" s="48" t="str">
        <f t="shared" si="37"/>
        <v/>
      </c>
    </row>
    <row r="1206" spans="1:7">
      <c r="A1206" s="105" t="s">
        <v>2211</v>
      </c>
      <c r="B1206" s="180" t="s">
        <v>2212</v>
      </c>
      <c r="C1206" s="50"/>
      <c r="D1206" s="50"/>
      <c r="E1206" s="50"/>
      <c r="F1206" s="48" t="str">
        <f t="shared" si="36"/>
        <v/>
      </c>
      <c r="G1206" s="48" t="str">
        <f t="shared" si="37"/>
        <v/>
      </c>
    </row>
    <row r="1207" spans="1:7">
      <c r="A1207" s="105" t="s">
        <v>2213</v>
      </c>
      <c r="B1207" s="180" t="s">
        <v>2214</v>
      </c>
      <c r="C1207" s="50"/>
      <c r="D1207" s="50"/>
      <c r="E1207" s="50"/>
      <c r="F1207" s="48" t="str">
        <f t="shared" si="36"/>
        <v/>
      </c>
      <c r="G1207" s="48" t="str">
        <f t="shared" si="37"/>
        <v/>
      </c>
    </row>
    <row r="1208" spans="1:7">
      <c r="A1208" s="105" t="s">
        <v>2215</v>
      </c>
      <c r="B1208" s="180" t="s">
        <v>2216</v>
      </c>
      <c r="C1208" s="50"/>
      <c r="D1208" s="50"/>
      <c r="E1208" s="50"/>
      <c r="F1208" s="48" t="str">
        <f t="shared" si="36"/>
        <v/>
      </c>
      <c r="G1208" s="48" t="str">
        <f t="shared" si="37"/>
        <v/>
      </c>
    </row>
    <row r="1209" spans="1:7">
      <c r="A1209" s="105" t="s">
        <v>2217</v>
      </c>
      <c r="B1209" s="180" t="s">
        <v>2218</v>
      </c>
      <c r="C1209" s="50"/>
      <c r="D1209" s="50"/>
      <c r="E1209" s="50"/>
      <c r="F1209" s="48" t="str">
        <f t="shared" si="36"/>
        <v/>
      </c>
      <c r="G1209" s="48" t="str">
        <f t="shared" si="37"/>
        <v/>
      </c>
    </row>
    <row r="1210" spans="1:7">
      <c r="A1210" s="105" t="s">
        <v>2219</v>
      </c>
      <c r="B1210" s="180" t="s">
        <v>2220</v>
      </c>
      <c r="C1210" s="50"/>
      <c r="D1210" s="50"/>
      <c r="E1210" s="50"/>
      <c r="F1210" s="48" t="str">
        <f t="shared" si="36"/>
        <v/>
      </c>
      <c r="G1210" s="48" t="str">
        <f t="shared" si="37"/>
        <v/>
      </c>
    </row>
    <row r="1211" spans="1:7">
      <c r="A1211" s="105" t="s">
        <v>2221</v>
      </c>
      <c r="B1211" s="180" t="s">
        <v>2222</v>
      </c>
      <c r="C1211" s="50"/>
      <c r="D1211" s="50"/>
      <c r="E1211" s="50"/>
      <c r="F1211" s="48" t="str">
        <f t="shared" si="36"/>
        <v/>
      </c>
      <c r="G1211" s="48" t="str">
        <f t="shared" si="37"/>
        <v/>
      </c>
    </row>
    <row r="1212" spans="1:7">
      <c r="A1212" s="105" t="s">
        <v>2223</v>
      </c>
      <c r="B1212" s="180" t="s">
        <v>2224</v>
      </c>
      <c r="C1212" s="50"/>
      <c r="D1212" s="50"/>
      <c r="E1212" s="50"/>
      <c r="F1212" s="48" t="str">
        <f t="shared" si="36"/>
        <v/>
      </c>
      <c r="G1212" s="48" t="str">
        <f t="shared" si="37"/>
        <v/>
      </c>
    </row>
    <row r="1213" spans="1:7">
      <c r="A1213" s="105" t="s">
        <v>2225</v>
      </c>
      <c r="B1213" s="180" t="s">
        <v>2226</v>
      </c>
      <c r="C1213" s="50"/>
      <c r="D1213" s="50"/>
      <c r="E1213" s="50"/>
      <c r="F1213" s="48" t="str">
        <f t="shared" si="36"/>
        <v/>
      </c>
      <c r="G1213" s="48" t="str">
        <f t="shared" si="37"/>
        <v/>
      </c>
    </row>
    <row r="1214" spans="1:7">
      <c r="A1214" s="160" t="s">
        <v>2227</v>
      </c>
      <c r="B1214" s="181" t="s">
        <v>2228</v>
      </c>
      <c r="C1214" s="48">
        <f>SUM(C1215,C1226,C1233,C1241,C1254,C1258,C1262)</f>
        <v>1400</v>
      </c>
      <c r="D1214" s="48">
        <f>SUM(D1215,D1226,D1233,D1241,D1254,D1258,D1262)</f>
        <v>1335</v>
      </c>
      <c r="E1214" s="48">
        <f>SUM(E1215,E1226,E1233,E1241,E1254,E1258,E1262)</f>
        <v>1171</v>
      </c>
      <c r="F1214" s="48">
        <f t="shared" si="36"/>
        <v>83.6</v>
      </c>
      <c r="G1214" s="48">
        <f t="shared" si="37"/>
        <v>87.7</v>
      </c>
    </row>
    <row r="1215" spans="1:7">
      <c r="A1215" s="162" t="s">
        <v>2229</v>
      </c>
      <c r="B1215" s="179" t="s">
        <v>2230</v>
      </c>
      <c r="C1215" s="164">
        <f>SUM(C1216:C1225)</f>
        <v>688</v>
      </c>
      <c r="D1215" s="164">
        <f>SUM(D1216:D1225)</f>
        <v>457</v>
      </c>
      <c r="E1215" s="164">
        <f>SUM(E1216:E1225)</f>
        <v>588</v>
      </c>
      <c r="F1215" s="48">
        <f t="shared" si="36"/>
        <v>85.5</v>
      </c>
      <c r="G1215" s="48">
        <f t="shared" si="37"/>
        <v>128.7</v>
      </c>
    </row>
    <row r="1216" spans="1:7">
      <c r="A1216" s="105" t="s">
        <v>2231</v>
      </c>
      <c r="B1216" s="180" t="s">
        <v>89</v>
      </c>
      <c r="C1216" s="50">
        <v>108</v>
      </c>
      <c r="D1216" s="50">
        <v>114</v>
      </c>
      <c r="E1216" s="50">
        <v>134</v>
      </c>
      <c r="F1216" s="48">
        <f t="shared" si="36"/>
        <v>124.1</v>
      </c>
      <c r="G1216" s="48">
        <f t="shared" si="37"/>
        <v>117.5</v>
      </c>
    </row>
    <row r="1217" spans="1:7">
      <c r="A1217" s="105" t="s">
        <v>2232</v>
      </c>
      <c r="B1217" s="180" t="s">
        <v>91</v>
      </c>
      <c r="C1217" s="50"/>
      <c r="D1217" s="50"/>
      <c r="E1217" s="50"/>
      <c r="F1217" s="48" t="str">
        <f t="shared" si="36"/>
        <v/>
      </c>
      <c r="G1217" s="48" t="str">
        <f t="shared" si="37"/>
        <v/>
      </c>
    </row>
    <row r="1218" spans="1:7">
      <c r="A1218" s="105" t="s">
        <v>2233</v>
      </c>
      <c r="B1218" s="180" t="s">
        <v>93</v>
      </c>
      <c r="C1218" s="50"/>
      <c r="D1218" s="50"/>
      <c r="E1218" s="50"/>
      <c r="F1218" s="48" t="str">
        <f t="shared" si="36"/>
        <v/>
      </c>
      <c r="G1218" s="48" t="str">
        <f t="shared" si="37"/>
        <v/>
      </c>
    </row>
    <row r="1219" spans="1:7">
      <c r="A1219" s="105" t="s">
        <v>2234</v>
      </c>
      <c r="B1219" s="180" t="s">
        <v>2235</v>
      </c>
      <c r="C1219" s="50">
        <v>30</v>
      </c>
      <c r="D1219" s="50">
        <v>25</v>
      </c>
      <c r="E1219" s="50">
        <v>57</v>
      </c>
      <c r="F1219" s="48">
        <f t="shared" si="36"/>
        <v>190</v>
      </c>
      <c r="G1219" s="48">
        <f t="shared" si="37"/>
        <v>228</v>
      </c>
    </row>
    <row r="1220" spans="1:7">
      <c r="A1220" s="105" t="s">
        <v>2236</v>
      </c>
      <c r="B1220" s="180" t="s">
        <v>2237</v>
      </c>
      <c r="C1220" s="50"/>
      <c r="D1220" s="50"/>
      <c r="E1220" s="50"/>
      <c r="F1220" s="48" t="str">
        <f t="shared" si="36"/>
        <v/>
      </c>
      <c r="G1220" s="48" t="str">
        <f t="shared" si="37"/>
        <v/>
      </c>
    </row>
    <row r="1221" spans="1:7">
      <c r="A1221" s="105" t="s">
        <v>2238</v>
      </c>
      <c r="B1221" s="180" t="s">
        <v>2239</v>
      </c>
      <c r="C1221" s="50">
        <v>160</v>
      </c>
      <c r="D1221" s="50">
        <v>47</v>
      </c>
      <c r="E1221" s="50">
        <v>25</v>
      </c>
      <c r="F1221" s="48">
        <f t="shared" si="36"/>
        <v>15.6</v>
      </c>
      <c r="G1221" s="48">
        <f t="shared" si="37"/>
        <v>53.2</v>
      </c>
    </row>
    <row r="1222" spans="1:7">
      <c r="A1222" s="105" t="s">
        <v>2240</v>
      </c>
      <c r="B1222" s="180" t="s">
        <v>2241</v>
      </c>
      <c r="C1222" s="50">
        <v>152</v>
      </c>
      <c r="D1222" s="50">
        <v>103</v>
      </c>
      <c r="E1222" s="50">
        <v>194</v>
      </c>
      <c r="F1222" s="48">
        <f t="shared" si="36"/>
        <v>127.6</v>
      </c>
      <c r="G1222" s="48">
        <f t="shared" si="37"/>
        <v>188.3</v>
      </c>
    </row>
    <row r="1223" spans="1:7">
      <c r="A1223" s="105" t="s">
        <v>2242</v>
      </c>
      <c r="B1223" s="180" t="s">
        <v>2243</v>
      </c>
      <c r="C1223" s="50">
        <v>121</v>
      </c>
      <c r="D1223" s="50">
        <v>80</v>
      </c>
      <c r="E1223" s="50">
        <v>19</v>
      </c>
      <c r="F1223" s="48">
        <f t="shared" ref="F1223:F1275" si="38">IF(C1223=0,"",ROUND(E1223/C1223*100,1))</f>
        <v>15.7</v>
      </c>
      <c r="G1223" s="48">
        <f t="shared" ref="G1223:G1275" si="39">IF(D1223=0,"",ROUND(E1223/D1223*100,1))</f>
        <v>23.8</v>
      </c>
    </row>
    <row r="1224" spans="1:7">
      <c r="A1224" s="105" t="s">
        <v>2244</v>
      </c>
      <c r="B1224" s="180" t="s">
        <v>107</v>
      </c>
      <c r="C1224" s="50">
        <v>117</v>
      </c>
      <c r="D1224" s="50">
        <v>88</v>
      </c>
      <c r="E1224" s="50">
        <v>159</v>
      </c>
      <c r="F1224" s="48">
        <f t="shared" si="38"/>
        <v>135.9</v>
      </c>
      <c r="G1224" s="48">
        <f t="shared" si="39"/>
        <v>180.7</v>
      </c>
    </row>
    <row r="1225" spans="1:7">
      <c r="A1225" s="105" t="s">
        <v>2245</v>
      </c>
      <c r="B1225" s="180" t="s">
        <v>2246</v>
      </c>
      <c r="C1225" s="50"/>
      <c r="D1225" s="50"/>
      <c r="E1225" s="50"/>
      <c r="F1225" s="48" t="str">
        <f t="shared" si="38"/>
        <v/>
      </c>
      <c r="G1225" s="48" t="str">
        <f t="shared" si="39"/>
        <v/>
      </c>
    </row>
    <row r="1226" spans="1:7">
      <c r="A1226" s="162" t="s">
        <v>2247</v>
      </c>
      <c r="B1226" s="179" t="s">
        <v>2248</v>
      </c>
      <c r="C1226" s="164">
        <f>SUM(C1227:C1232)</f>
        <v>360</v>
      </c>
      <c r="D1226" s="164">
        <f>SUM(D1227:D1232)</f>
        <v>2</v>
      </c>
      <c r="E1226" s="164">
        <f>SUM(E1227:E1232)</f>
        <v>405</v>
      </c>
      <c r="F1226" s="48">
        <f t="shared" si="38"/>
        <v>112.5</v>
      </c>
      <c r="G1226" s="48">
        <f t="shared" si="39"/>
        <v>20250</v>
      </c>
    </row>
    <row r="1227" spans="1:7">
      <c r="A1227" s="105" t="s">
        <v>2249</v>
      </c>
      <c r="B1227" s="180" t="s">
        <v>89</v>
      </c>
      <c r="C1227" s="50"/>
      <c r="D1227" s="50"/>
      <c r="E1227" s="50"/>
      <c r="F1227" s="48" t="str">
        <f t="shared" si="38"/>
        <v/>
      </c>
      <c r="G1227" s="48" t="str">
        <f t="shared" si="39"/>
        <v/>
      </c>
    </row>
    <row r="1228" spans="1:7">
      <c r="A1228" s="105" t="s">
        <v>2250</v>
      </c>
      <c r="B1228" s="180" t="s">
        <v>91</v>
      </c>
      <c r="C1228" s="50"/>
      <c r="D1228" s="50"/>
      <c r="E1228" s="50"/>
      <c r="F1228" s="48" t="str">
        <f t="shared" si="38"/>
        <v/>
      </c>
      <c r="G1228" s="48" t="str">
        <f t="shared" si="39"/>
        <v/>
      </c>
    </row>
    <row r="1229" spans="1:7">
      <c r="A1229" s="105" t="s">
        <v>2251</v>
      </c>
      <c r="B1229" s="180" t="s">
        <v>93</v>
      </c>
      <c r="C1229" s="50"/>
      <c r="D1229" s="50"/>
      <c r="E1229" s="50"/>
      <c r="F1229" s="48" t="str">
        <f t="shared" si="38"/>
        <v/>
      </c>
      <c r="G1229" s="48" t="str">
        <f t="shared" si="39"/>
        <v/>
      </c>
    </row>
    <row r="1230" spans="1:7">
      <c r="A1230" s="105" t="s">
        <v>2252</v>
      </c>
      <c r="B1230" s="180" t="s">
        <v>2253</v>
      </c>
      <c r="C1230" s="50">
        <v>360</v>
      </c>
      <c r="D1230" s="50">
        <v>2</v>
      </c>
      <c r="E1230" s="50">
        <v>5</v>
      </c>
      <c r="F1230" s="48">
        <f t="shared" si="38"/>
        <v>1.4</v>
      </c>
      <c r="G1230" s="48">
        <f t="shared" si="39"/>
        <v>250</v>
      </c>
    </row>
    <row r="1231" spans="1:7">
      <c r="A1231" s="105" t="s">
        <v>2254</v>
      </c>
      <c r="B1231" s="180" t="s">
        <v>107</v>
      </c>
      <c r="C1231" s="50"/>
      <c r="D1231" s="50"/>
      <c r="E1231" s="50"/>
      <c r="F1231" s="48" t="str">
        <f t="shared" si="38"/>
        <v/>
      </c>
      <c r="G1231" s="48" t="str">
        <f t="shared" si="39"/>
        <v/>
      </c>
    </row>
    <row r="1232" spans="1:7">
      <c r="A1232" s="105" t="s">
        <v>2255</v>
      </c>
      <c r="B1232" s="180" t="s">
        <v>2256</v>
      </c>
      <c r="C1232" s="50"/>
      <c r="D1232" s="50"/>
      <c r="E1232" s="50">
        <v>400</v>
      </c>
      <c r="F1232" s="48" t="str">
        <f t="shared" si="38"/>
        <v/>
      </c>
      <c r="G1232" s="48" t="str">
        <f t="shared" si="39"/>
        <v/>
      </c>
    </row>
    <row r="1233" spans="1:7">
      <c r="A1233" s="162" t="s">
        <v>2257</v>
      </c>
      <c r="B1233" s="179" t="s">
        <v>2258</v>
      </c>
      <c r="C1233" s="164">
        <f>SUM(C1234:C1240)</f>
        <v>0</v>
      </c>
      <c r="D1233" s="164">
        <f>SUM(D1234:D1240)</f>
        <v>0</v>
      </c>
      <c r="E1233" s="164">
        <f>SUM(E1234:E1240)</f>
        <v>0</v>
      </c>
      <c r="F1233" s="48" t="str">
        <f t="shared" si="38"/>
        <v/>
      </c>
      <c r="G1233" s="48" t="str">
        <f t="shared" si="39"/>
        <v/>
      </c>
    </row>
    <row r="1234" spans="1:7">
      <c r="A1234" s="105" t="s">
        <v>2259</v>
      </c>
      <c r="B1234" s="180" t="s">
        <v>89</v>
      </c>
      <c r="C1234" s="50"/>
      <c r="D1234" s="50"/>
      <c r="E1234" s="50"/>
      <c r="F1234" s="48" t="str">
        <f t="shared" si="38"/>
        <v/>
      </c>
      <c r="G1234" s="48" t="str">
        <f t="shared" si="39"/>
        <v/>
      </c>
    </row>
    <row r="1235" spans="1:7">
      <c r="A1235" s="105" t="s">
        <v>2260</v>
      </c>
      <c r="B1235" s="180" t="s">
        <v>91</v>
      </c>
      <c r="C1235" s="50"/>
      <c r="D1235" s="50"/>
      <c r="E1235" s="50"/>
      <c r="F1235" s="48" t="str">
        <f t="shared" si="38"/>
        <v/>
      </c>
      <c r="G1235" s="48" t="str">
        <f t="shared" si="39"/>
        <v/>
      </c>
    </row>
    <row r="1236" spans="1:7">
      <c r="A1236" s="105" t="s">
        <v>2261</v>
      </c>
      <c r="B1236" s="180" t="s">
        <v>93</v>
      </c>
      <c r="C1236" s="50"/>
      <c r="D1236" s="50"/>
      <c r="E1236" s="50"/>
      <c r="F1236" s="48" t="str">
        <f t="shared" si="38"/>
        <v/>
      </c>
      <c r="G1236" s="48" t="str">
        <f t="shared" si="39"/>
        <v/>
      </c>
    </row>
    <row r="1237" spans="1:7">
      <c r="A1237" s="105" t="s">
        <v>2262</v>
      </c>
      <c r="B1237" s="180" t="s">
        <v>2263</v>
      </c>
      <c r="C1237" s="50"/>
      <c r="D1237" s="50"/>
      <c r="E1237" s="50"/>
      <c r="F1237" s="48" t="str">
        <f t="shared" si="38"/>
        <v/>
      </c>
      <c r="G1237" s="48" t="str">
        <f t="shared" si="39"/>
        <v/>
      </c>
    </row>
    <row r="1238" spans="1:7">
      <c r="A1238" s="105" t="s">
        <v>2264</v>
      </c>
      <c r="B1238" s="180" t="s">
        <v>2265</v>
      </c>
      <c r="C1238" s="50"/>
      <c r="D1238" s="50"/>
      <c r="E1238" s="50"/>
      <c r="F1238" s="48" t="str">
        <f t="shared" si="38"/>
        <v/>
      </c>
      <c r="G1238" s="48" t="str">
        <f t="shared" si="39"/>
        <v/>
      </c>
    </row>
    <row r="1239" spans="1:7">
      <c r="A1239" s="105" t="s">
        <v>2266</v>
      </c>
      <c r="B1239" s="180" t="s">
        <v>107</v>
      </c>
      <c r="C1239" s="50"/>
      <c r="D1239" s="50"/>
      <c r="E1239" s="50"/>
      <c r="F1239" s="48" t="str">
        <f t="shared" si="38"/>
        <v/>
      </c>
      <c r="G1239" s="48" t="str">
        <f t="shared" si="39"/>
        <v/>
      </c>
    </row>
    <row r="1240" spans="1:7">
      <c r="A1240" s="105" t="s">
        <v>2267</v>
      </c>
      <c r="B1240" s="180" t="s">
        <v>2268</v>
      </c>
      <c r="C1240" s="50"/>
      <c r="D1240" s="50"/>
      <c r="E1240" s="50"/>
      <c r="F1240" s="48" t="str">
        <f t="shared" si="38"/>
        <v/>
      </c>
      <c r="G1240" s="48" t="str">
        <f t="shared" si="39"/>
        <v/>
      </c>
    </row>
    <row r="1241" spans="1:7">
      <c r="A1241" s="162" t="s">
        <v>2269</v>
      </c>
      <c r="B1241" s="179" t="s">
        <v>2270</v>
      </c>
      <c r="C1241" s="164">
        <f>SUM(C1242:C1253)</f>
        <v>0</v>
      </c>
      <c r="D1241" s="164">
        <f>SUM(D1242:D1253)</f>
        <v>0</v>
      </c>
      <c r="E1241" s="164">
        <f>SUM(E1242:E1253)</f>
        <v>0</v>
      </c>
      <c r="F1241" s="48" t="str">
        <f t="shared" si="38"/>
        <v/>
      </c>
      <c r="G1241" s="48" t="str">
        <f t="shared" si="39"/>
        <v/>
      </c>
    </row>
    <row r="1242" spans="1:7">
      <c r="A1242" s="105" t="s">
        <v>2271</v>
      </c>
      <c r="B1242" s="180" t="s">
        <v>89</v>
      </c>
      <c r="C1242" s="50"/>
      <c r="D1242" s="50"/>
      <c r="E1242" s="50"/>
      <c r="F1242" s="48" t="str">
        <f t="shared" si="38"/>
        <v/>
      </c>
      <c r="G1242" s="48" t="str">
        <f t="shared" si="39"/>
        <v/>
      </c>
    </row>
    <row r="1243" spans="1:7">
      <c r="A1243" s="105" t="s">
        <v>2272</v>
      </c>
      <c r="B1243" s="180" t="s">
        <v>91</v>
      </c>
      <c r="C1243" s="50"/>
      <c r="D1243" s="50"/>
      <c r="E1243" s="50"/>
      <c r="F1243" s="48" t="str">
        <f t="shared" si="38"/>
        <v/>
      </c>
      <c r="G1243" s="48" t="str">
        <f t="shared" si="39"/>
        <v/>
      </c>
    </row>
    <row r="1244" spans="1:7">
      <c r="A1244" s="105" t="s">
        <v>2273</v>
      </c>
      <c r="B1244" s="180" t="s">
        <v>93</v>
      </c>
      <c r="C1244" s="50"/>
      <c r="D1244" s="50"/>
      <c r="E1244" s="50"/>
      <c r="F1244" s="48" t="str">
        <f t="shared" si="38"/>
        <v/>
      </c>
      <c r="G1244" s="48" t="str">
        <f t="shared" si="39"/>
        <v/>
      </c>
    </row>
    <row r="1245" spans="1:7">
      <c r="A1245" s="105" t="s">
        <v>2274</v>
      </c>
      <c r="B1245" s="180" t="s">
        <v>2275</v>
      </c>
      <c r="C1245" s="50"/>
      <c r="D1245" s="50"/>
      <c r="E1245" s="50"/>
      <c r="F1245" s="48" t="str">
        <f t="shared" si="38"/>
        <v/>
      </c>
      <c r="G1245" s="48" t="str">
        <f t="shared" si="39"/>
        <v/>
      </c>
    </row>
    <row r="1246" spans="1:7">
      <c r="A1246" s="105" t="s">
        <v>2276</v>
      </c>
      <c r="B1246" s="180" t="s">
        <v>2277</v>
      </c>
      <c r="C1246" s="50"/>
      <c r="D1246" s="50"/>
      <c r="E1246" s="50"/>
      <c r="F1246" s="48" t="str">
        <f t="shared" si="38"/>
        <v/>
      </c>
      <c r="G1246" s="48" t="str">
        <f t="shared" si="39"/>
        <v/>
      </c>
    </row>
    <row r="1247" spans="1:7">
      <c r="A1247" s="105" t="s">
        <v>2278</v>
      </c>
      <c r="B1247" s="180" t="s">
        <v>2279</v>
      </c>
      <c r="C1247" s="50"/>
      <c r="D1247" s="50"/>
      <c r="E1247" s="50"/>
      <c r="F1247" s="48" t="str">
        <f t="shared" si="38"/>
        <v/>
      </c>
      <c r="G1247" s="48" t="str">
        <f t="shared" si="39"/>
        <v/>
      </c>
    </row>
    <row r="1248" spans="1:7">
      <c r="A1248" s="105" t="s">
        <v>2280</v>
      </c>
      <c r="B1248" s="180" t="s">
        <v>2281</v>
      </c>
      <c r="C1248" s="50"/>
      <c r="D1248" s="50"/>
      <c r="E1248" s="50"/>
      <c r="F1248" s="48" t="str">
        <f t="shared" si="38"/>
        <v/>
      </c>
      <c r="G1248" s="48" t="str">
        <f t="shared" si="39"/>
        <v/>
      </c>
    </row>
    <row r="1249" spans="1:7">
      <c r="A1249" s="105" t="s">
        <v>2282</v>
      </c>
      <c r="B1249" s="180" t="s">
        <v>2283</v>
      </c>
      <c r="C1249" s="50"/>
      <c r="D1249" s="50"/>
      <c r="E1249" s="50"/>
      <c r="F1249" s="48" t="str">
        <f t="shared" si="38"/>
        <v/>
      </c>
      <c r="G1249" s="48" t="str">
        <f t="shared" si="39"/>
        <v/>
      </c>
    </row>
    <row r="1250" spans="1:7">
      <c r="A1250" s="105" t="s">
        <v>2284</v>
      </c>
      <c r="B1250" s="180" t="s">
        <v>2285</v>
      </c>
      <c r="C1250" s="50"/>
      <c r="D1250" s="50"/>
      <c r="E1250" s="50"/>
      <c r="F1250" s="48" t="str">
        <f t="shared" si="38"/>
        <v/>
      </c>
      <c r="G1250" s="48" t="str">
        <f t="shared" si="39"/>
        <v/>
      </c>
    </row>
    <row r="1251" spans="1:7">
      <c r="A1251" s="105" t="s">
        <v>2286</v>
      </c>
      <c r="B1251" s="180" t="s">
        <v>2287</v>
      </c>
      <c r="C1251" s="50"/>
      <c r="D1251" s="50"/>
      <c r="E1251" s="50"/>
      <c r="F1251" s="48" t="str">
        <f t="shared" si="38"/>
        <v/>
      </c>
      <c r="G1251" s="48" t="str">
        <f t="shared" si="39"/>
        <v/>
      </c>
    </row>
    <row r="1252" spans="1:7">
      <c r="A1252" s="105" t="s">
        <v>2288</v>
      </c>
      <c r="B1252" s="180" t="s">
        <v>2289</v>
      </c>
      <c r="C1252" s="50"/>
      <c r="D1252" s="50"/>
      <c r="E1252" s="50"/>
      <c r="F1252" s="48" t="str">
        <f t="shared" si="38"/>
        <v/>
      </c>
      <c r="G1252" s="48" t="str">
        <f t="shared" si="39"/>
        <v/>
      </c>
    </row>
    <row r="1253" spans="1:7">
      <c r="A1253" s="105" t="s">
        <v>2290</v>
      </c>
      <c r="B1253" s="180" t="s">
        <v>2291</v>
      </c>
      <c r="C1253" s="50"/>
      <c r="D1253" s="50"/>
      <c r="E1253" s="50"/>
      <c r="F1253" s="48" t="str">
        <f t="shared" si="38"/>
        <v/>
      </c>
      <c r="G1253" s="48" t="str">
        <f t="shared" si="39"/>
        <v/>
      </c>
    </row>
    <row r="1254" spans="1:7">
      <c r="A1254" s="162" t="s">
        <v>2292</v>
      </c>
      <c r="B1254" s="179" t="s">
        <v>2293</v>
      </c>
      <c r="C1254" s="164">
        <f>SUM(C1255:C1257)</f>
        <v>0</v>
      </c>
      <c r="D1254" s="164">
        <f>SUM(D1255:D1257)</f>
        <v>0</v>
      </c>
      <c r="E1254" s="164">
        <f>SUM(E1255:E1257)</f>
        <v>0</v>
      </c>
      <c r="F1254" s="48" t="str">
        <f t="shared" si="38"/>
        <v/>
      </c>
      <c r="G1254" s="48" t="str">
        <f t="shared" si="39"/>
        <v/>
      </c>
    </row>
    <row r="1255" spans="1:7">
      <c r="A1255" s="105" t="s">
        <v>2294</v>
      </c>
      <c r="B1255" s="180" t="s">
        <v>2295</v>
      </c>
      <c r="C1255" s="50"/>
      <c r="D1255" s="50"/>
      <c r="E1255" s="50"/>
      <c r="F1255" s="48" t="str">
        <f t="shared" si="38"/>
        <v/>
      </c>
      <c r="G1255" s="48" t="str">
        <f t="shared" si="39"/>
        <v/>
      </c>
    </row>
    <row r="1256" spans="1:7">
      <c r="A1256" s="105" t="s">
        <v>2296</v>
      </c>
      <c r="B1256" s="180" t="s">
        <v>2297</v>
      </c>
      <c r="C1256" s="50"/>
      <c r="D1256" s="50"/>
      <c r="E1256" s="50"/>
      <c r="F1256" s="48" t="str">
        <f t="shared" si="38"/>
        <v/>
      </c>
      <c r="G1256" s="48" t="str">
        <f t="shared" si="39"/>
        <v/>
      </c>
    </row>
    <row r="1257" spans="1:7">
      <c r="A1257" s="105" t="s">
        <v>2298</v>
      </c>
      <c r="B1257" s="180" t="s">
        <v>2299</v>
      </c>
      <c r="C1257" s="50"/>
      <c r="D1257" s="50"/>
      <c r="E1257" s="50"/>
      <c r="F1257" s="48" t="str">
        <f t="shared" si="38"/>
        <v/>
      </c>
      <c r="G1257" s="48" t="str">
        <f t="shared" si="39"/>
        <v/>
      </c>
    </row>
    <row r="1258" spans="1:7">
      <c r="A1258" s="162" t="s">
        <v>2300</v>
      </c>
      <c r="B1258" s="179" t="s">
        <v>2301</v>
      </c>
      <c r="C1258" s="164">
        <f>SUM(C1259:C1261)</f>
        <v>352</v>
      </c>
      <c r="D1258" s="164">
        <f>SUM(D1259:D1261)</f>
        <v>876</v>
      </c>
      <c r="E1258" s="164">
        <f>SUM(E1259:E1261)</f>
        <v>178</v>
      </c>
      <c r="F1258" s="48">
        <f t="shared" si="38"/>
        <v>50.6</v>
      </c>
      <c r="G1258" s="48">
        <f t="shared" si="39"/>
        <v>20.3</v>
      </c>
    </row>
    <row r="1259" spans="1:7">
      <c r="A1259" s="105" t="s">
        <v>2302</v>
      </c>
      <c r="B1259" s="180" t="s">
        <v>2303</v>
      </c>
      <c r="C1259" s="50">
        <v>5</v>
      </c>
      <c r="D1259" s="50">
        <v>5</v>
      </c>
      <c r="E1259" s="50">
        <v>56</v>
      </c>
      <c r="F1259" s="48">
        <f t="shared" si="38"/>
        <v>1120</v>
      </c>
      <c r="G1259" s="48">
        <f t="shared" si="39"/>
        <v>1120</v>
      </c>
    </row>
    <row r="1260" spans="1:7">
      <c r="A1260" s="105" t="s">
        <v>2304</v>
      </c>
      <c r="B1260" s="180" t="s">
        <v>2305</v>
      </c>
      <c r="C1260" s="50">
        <v>347</v>
      </c>
      <c r="D1260" s="50">
        <v>871</v>
      </c>
      <c r="E1260" s="50">
        <v>122</v>
      </c>
      <c r="F1260" s="48">
        <f t="shared" si="38"/>
        <v>35.2</v>
      </c>
      <c r="G1260" s="48">
        <f t="shared" si="39"/>
        <v>14</v>
      </c>
    </row>
    <row r="1261" spans="1:7">
      <c r="A1261" s="105" t="s">
        <v>2306</v>
      </c>
      <c r="B1261" s="180" t="s">
        <v>2307</v>
      </c>
      <c r="C1261" s="50"/>
      <c r="D1261" s="50"/>
      <c r="E1261" s="50"/>
      <c r="F1261" s="48" t="str">
        <f t="shared" si="38"/>
        <v/>
      </c>
      <c r="G1261" s="48" t="str">
        <f t="shared" si="39"/>
        <v/>
      </c>
    </row>
    <row r="1262" spans="1:7">
      <c r="A1262" s="162" t="s">
        <v>2308</v>
      </c>
      <c r="B1262" s="179" t="s">
        <v>2309</v>
      </c>
      <c r="C1262" s="164">
        <f>SUM(C1263)</f>
        <v>0</v>
      </c>
      <c r="D1262" s="164">
        <f>SUM(D1263)</f>
        <v>0</v>
      </c>
      <c r="E1262" s="164">
        <f>SUM(E1263)</f>
        <v>0</v>
      </c>
      <c r="F1262" s="48" t="str">
        <f t="shared" si="38"/>
        <v/>
      </c>
      <c r="G1262" s="48" t="str">
        <f t="shared" si="39"/>
        <v/>
      </c>
    </row>
    <row r="1263" spans="1:7">
      <c r="A1263" s="105" t="s">
        <v>2310</v>
      </c>
      <c r="B1263" s="180" t="s">
        <v>2311</v>
      </c>
      <c r="C1263" s="50"/>
      <c r="D1263" s="50"/>
      <c r="E1263" s="50"/>
      <c r="F1263" s="48" t="str">
        <f t="shared" si="38"/>
        <v/>
      </c>
      <c r="G1263" s="48" t="str">
        <f t="shared" si="39"/>
        <v/>
      </c>
    </row>
    <row r="1264" spans="1:7">
      <c r="A1264" s="182" t="s">
        <v>2312</v>
      </c>
      <c r="B1264" s="183" t="s">
        <v>2313</v>
      </c>
      <c r="C1264" s="55">
        <v>650</v>
      </c>
      <c r="D1264" s="56"/>
      <c r="E1264" s="56">
        <v>750</v>
      </c>
      <c r="F1264" s="48">
        <f t="shared" si="38"/>
        <v>115.4</v>
      </c>
      <c r="G1264" s="48" t="str">
        <f t="shared" si="39"/>
        <v/>
      </c>
    </row>
    <row r="1265" spans="1:7">
      <c r="A1265" s="160" t="s">
        <v>2314</v>
      </c>
      <c r="B1265" s="161" t="s">
        <v>2315</v>
      </c>
      <c r="C1265" s="48">
        <f>SUM(C1266,C1267)</f>
        <v>2900</v>
      </c>
      <c r="D1265" s="48">
        <f>SUM(D1266,D1267)</f>
        <v>0</v>
      </c>
      <c r="E1265" s="48">
        <f>SUM(E1266,E1267)</f>
        <v>2872</v>
      </c>
      <c r="F1265" s="48">
        <f t="shared" si="38"/>
        <v>99</v>
      </c>
      <c r="G1265" s="48" t="str">
        <f t="shared" si="39"/>
        <v/>
      </c>
    </row>
    <row r="1266" spans="1:7">
      <c r="A1266" s="182" t="s">
        <v>2316</v>
      </c>
      <c r="B1266" s="184" t="s">
        <v>2317</v>
      </c>
      <c r="C1266" s="55">
        <v>2900</v>
      </c>
      <c r="D1266" s="56"/>
      <c r="E1266" s="56"/>
      <c r="F1266" s="48">
        <f t="shared" si="38"/>
        <v>0</v>
      </c>
      <c r="G1266" s="48" t="str">
        <f t="shared" si="39"/>
        <v/>
      </c>
    </row>
    <row r="1267" spans="1:7">
      <c r="A1267" s="182" t="s">
        <v>2318</v>
      </c>
      <c r="B1267" s="184" t="s">
        <v>2017</v>
      </c>
      <c r="C1267" s="55"/>
      <c r="D1267" s="56"/>
      <c r="E1267" s="56">
        <v>2872</v>
      </c>
      <c r="F1267" s="48" t="str">
        <f t="shared" si="38"/>
        <v/>
      </c>
      <c r="G1267" s="48" t="str">
        <f t="shared" si="39"/>
        <v/>
      </c>
    </row>
    <row r="1268" spans="1:7">
      <c r="A1268" s="160" t="s">
        <v>2319</v>
      </c>
      <c r="B1268" s="181" t="s">
        <v>2320</v>
      </c>
      <c r="C1268" s="48">
        <f>SUM(C1269)</f>
        <v>1251</v>
      </c>
      <c r="D1268" s="48">
        <f>SUM(D1269)</f>
        <v>1251</v>
      </c>
      <c r="E1268" s="48">
        <f>SUM(E1269)</f>
        <v>1326</v>
      </c>
      <c r="F1268" s="48">
        <f t="shared" si="38"/>
        <v>106</v>
      </c>
      <c r="G1268" s="48">
        <f t="shared" si="39"/>
        <v>106</v>
      </c>
    </row>
    <row r="1269" spans="1:7">
      <c r="A1269" s="162" t="s">
        <v>2321</v>
      </c>
      <c r="B1269" s="179" t="s">
        <v>2322</v>
      </c>
      <c r="C1269" s="164">
        <f>SUM(C1270:C1273)</f>
        <v>1251</v>
      </c>
      <c r="D1269" s="164">
        <f>SUM(D1270:D1273)</f>
        <v>1251</v>
      </c>
      <c r="E1269" s="164">
        <f>SUM(E1270:E1273)</f>
        <v>1326</v>
      </c>
      <c r="F1269" s="48">
        <f t="shared" si="38"/>
        <v>106</v>
      </c>
      <c r="G1269" s="48">
        <f t="shared" si="39"/>
        <v>106</v>
      </c>
    </row>
    <row r="1270" spans="1:7">
      <c r="A1270" s="105" t="s">
        <v>2323</v>
      </c>
      <c r="B1270" s="180" t="s">
        <v>2324</v>
      </c>
      <c r="C1270" s="50">
        <v>1251</v>
      </c>
      <c r="D1270" s="50">
        <v>1251</v>
      </c>
      <c r="E1270" s="50">
        <v>1326</v>
      </c>
      <c r="F1270" s="48">
        <f t="shared" si="38"/>
        <v>106</v>
      </c>
      <c r="G1270" s="48">
        <f t="shared" si="39"/>
        <v>106</v>
      </c>
    </row>
    <row r="1271" spans="1:7">
      <c r="A1271" s="105" t="s">
        <v>2325</v>
      </c>
      <c r="B1271" s="180" t="s">
        <v>2326</v>
      </c>
      <c r="C1271" s="50"/>
      <c r="D1271" s="50"/>
      <c r="E1271" s="50"/>
      <c r="F1271" s="48" t="str">
        <f t="shared" si="38"/>
        <v/>
      </c>
      <c r="G1271" s="48" t="str">
        <f t="shared" si="39"/>
        <v/>
      </c>
    </row>
    <row r="1272" spans="1:7">
      <c r="A1272" s="105" t="s">
        <v>2327</v>
      </c>
      <c r="B1272" s="180" t="s">
        <v>2328</v>
      </c>
      <c r="C1272" s="50"/>
      <c r="D1272" s="50"/>
      <c r="E1272" s="50"/>
      <c r="F1272" s="48" t="str">
        <f t="shared" si="38"/>
        <v/>
      </c>
      <c r="G1272" s="48" t="str">
        <f t="shared" si="39"/>
        <v/>
      </c>
    </row>
    <row r="1273" spans="1:7">
      <c r="A1273" s="105" t="s">
        <v>2329</v>
      </c>
      <c r="B1273" s="180" t="s">
        <v>2330</v>
      </c>
      <c r="C1273" s="50"/>
      <c r="D1273" s="50"/>
      <c r="E1273" s="50"/>
      <c r="F1273" s="48" t="str">
        <f t="shared" si="38"/>
        <v/>
      </c>
      <c r="G1273" s="48" t="str">
        <f t="shared" si="39"/>
        <v/>
      </c>
    </row>
    <row r="1274" spans="1:7">
      <c r="A1274" s="160" t="s">
        <v>2331</v>
      </c>
      <c r="B1274" s="161" t="s">
        <v>2332</v>
      </c>
      <c r="C1274" s="48">
        <f>SUM(C1275)</f>
        <v>0</v>
      </c>
      <c r="D1274" s="48">
        <f>SUM(D1275)</f>
        <v>0</v>
      </c>
      <c r="E1274" s="48">
        <f>SUM(E1275)</f>
        <v>0</v>
      </c>
      <c r="F1274" s="48" t="str">
        <f t="shared" si="38"/>
        <v/>
      </c>
      <c r="G1274" s="48" t="str">
        <f t="shared" si="39"/>
        <v/>
      </c>
    </row>
    <row r="1275" spans="1:7">
      <c r="A1275" s="185" t="s">
        <v>2333</v>
      </c>
      <c r="B1275" s="186" t="s">
        <v>2334</v>
      </c>
      <c r="C1275" s="187"/>
      <c r="D1275" s="188"/>
      <c r="E1275" s="188"/>
      <c r="F1275" s="48" t="str">
        <f t="shared" si="38"/>
        <v/>
      </c>
      <c r="G1275" s="48" t="str">
        <f t="shared" si="39"/>
        <v/>
      </c>
    </row>
    <row r="1276" spans="1:7">
      <c r="A1276" s="17"/>
      <c r="B1276" s="167"/>
      <c r="C1276" s="50"/>
      <c r="D1276" s="50"/>
      <c r="E1276" s="50"/>
      <c r="F1276" s="50"/>
      <c r="G1276" s="50"/>
    </row>
    <row r="1277" spans="1:7">
      <c r="A1277" s="17"/>
      <c r="B1277" s="167"/>
      <c r="C1277" s="50"/>
      <c r="D1277" s="50"/>
      <c r="E1277" s="50"/>
      <c r="F1277" s="50"/>
      <c r="G1277" s="50"/>
    </row>
    <row r="1278" spans="1:7">
      <c r="A1278" s="189"/>
      <c r="B1278" s="190" t="s">
        <v>2335</v>
      </c>
      <c r="C1278" s="48">
        <f>SUM(C6,C235,C245,C264,C354,C406,C462,C519,C647,C720,C793,C815,C922,C980,C1044,C1064,C1094,C1104,C1149,C1170,C1214,C1264,C1265,C1268,C1274)</f>
        <v>70084</v>
      </c>
      <c r="D1278" s="48">
        <f>SUM(D6,D235,D245,D264,D354,D406,D462,D519,D647,D720,D793,D815,D922,D980,D1044,D1064,D1094,D1104,D1149,D1170,D1214,D1264,D1265,D1268,D1274)</f>
        <v>63439</v>
      </c>
      <c r="E1278" s="48">
        <f>SUM(E6,E235,E245,E264,E354,E406,E462,E519,E647,E720,E793,E815,E922,E980,E1044,E1064,E1094,E1104,E1149,E1170,E1214,E1264,E1265,E1268,E1274)</f>
        <v>77149</v>
      </c>
      <c r="F1278" s="48">
        <f>IF(C1278=0,"",ROUND(E1278/C1278*100,1))</f>
        <v>110.1</v>
      </c>
      <c r="G1278" s="48">
        <f>IF(D1278=0,"",ROUND(E1278/D1278*100,1))</f>
        <v>121.6</v>
      </c>
    </row>
  </sheetData>
  <mergeCells count="5">
    <mergeCell ref="A2:G2"/>
    <mergeCell ref="A4:B4"/>
    <mergeCell ref="E4:G4"/>
    <mergeCell ref="C4:C5"/>
    <mergeCell ref="D4:D5"/>
  </mergeCells>
  <conditionalFormatting sqref="A1:A65536">
    <cfRule type="duplicateValues" dxfId="0" priority="4"/>
  </conditionalFormatting>
  <printOptions horizontalCentered="1"/>
  <pageMargins left="0.3145833" right="0.3145833" top="0.3541667" bottom="0.3541667" header="0.3145833" footer="0.3145833"/>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6"/>
  <sheetViews>
    <sheetView showGridLines="0" showZeros="0" zoomScale="70" zoomScaleNormal="70" zoomScaleSheetLayoutView="85" workbookViewId="0">
      <pane ySplit="6" topLeftCell="A31" activePane="bottomLeft" state="frozen"/>
      <selection/>
      <selection pane="bottomLeft" activeCell="E91" sqref="E91"/>
    </sheetView>
  </sheetViews>
  <sheetFormatPr defaultColWidth="9" defaultRowHeight="13.5"/>
  <cols>
    <col min="1" max="1" width="10.3833333333333" style="129" customWidth="1"/>
    <col min="2" max="2" width="48.75" style="129" customWidth="1"/>
    <col min="3" max="3" width="15.8833333333333" style="129" customWidth="1"/>
    <col min="4" max="4" width="12.75" style="129" customWidth="1"/>
    <col min="5" max="5" width="13.5" style="129" customWidth="1"/>
    <col min="6" max="8" width="10.5" style="129" customWidth="1"/>
    <col min="9" max="9" width="28" style="129" customWidth="1"/>
    <col min="10" max="12" width="15.75" style="129" customWidth="1"/>
    <col min="13" max="14" width="10.1333333333333" style="129" customWidth="1"/>
    <col min="15" max="16384" width="9" style="129"/>
  </cols>
  <sheetData>
    <row r="1" ht="18" customHeight="1" spans="2:5">
      <c r="B1" s="130" t="s">
        <v>2336</v>
      </c>
      <c r="C1" s="130"/>
      <c r="D1" s="130"/>
      <c r="E1" s="130"/>
    </row>
    <row r="2" s="127" customFormat="1" ht="22.5" spans="2:14">
      <c r="B2" s="131" t="s">
        <v>2337</v>
      </c>
      <c r="C2" s="131"/>
      <c r="D2" s="131"/>
      <c r="E2" s="131"/>
      <c r="F2" s="131"/>
      <c r="G2" s="131"/>
      <c r="H2" s="131"/>
      <c r="I2" s="131"/>
      <c r="J2" s="131"/>
      <c r="K2" s="131"/>
      <c r="L2" s="131"/>
      <c r="M2" s="131"/>
      <c r="N2" s="131"/>
    </row>
    <row r="3" ht="20.25" customHeight="1" spans="14:14">
      <c r="N3" s="148" t="s">
        <v>19</v>
      </c>
    </row>
    <row r="4" ht="31.5" customHeight="1" spans="1:14">
      <c r="A4" s="132" t="s">
        <v>2338</v>
      </c>
      <c r="B4" s="132"/>
      <c r="C4" s="132"/>
      <c r="D4" s="132"/>
      <c r="E4" s="132"/>
      <c r="F4" s="132"/>
      <c r="G4" s="132"/>
      <c r="H4" s="132" t="s">
        <v>2339</v>
      </c>
      <c r="I4" s="132"/>
      <c r="J4" s="132"/>
      <c r="K4" s="132"/>
      <c r="L4" s="132"/>
      <c r="M4" s="132"/>
      <c r="N4" s="132"/>
    </row>
    <row r="5" ht="21.9" customHeight="1" spans="1:14">
      <c r="A5" s="132" t="s">
        <v>2340</v>
      </c>
      <c r="B5" s="132" t="s">
        <v>20</v>
      </c>
      <c r="C5" s="9" t="s">
        <v>21</v>
      </c>
      <c r="D5" s="9" t="s">
        <v>22</v>
      </c>
      <c r="E5" s="9" t="s">
        <v>23</v>
      </c>
      <c r="F5" s="9"/>
      <c r="G5" s="9"/>
      <c r="H5" s="9" t="s">
        <v>2340</v>
      </c>
      <c r="I5" s="132" t="s">
        <v>20</v>
      </c>
      <c r="J5" s="9" t="s">
        <v>21</v>
      </c>
      <c r="K5" s="9" t="s">
        <v>22</v>
      </c>
      <c r="L5" s="9" t="s">
        <v>23</v>
      </c>
      <c r="M5" s="9"/>
      <c r="N5" s="9"/>
    </row>
    <row r="6" ht="45.9" customHeight="1" spans="1:14">
      <c r="A6" s="132"/>
      <c r="B6" s="132"/>
      <c r="C6" s="9"/>
      <c r="D6" s="9"/>
      <c r="E6" s="9" t="s">
        <v>26</v>
      </c>
      <c r="F6" s="35" t="s">
        <v>27</v>
      </c>
      <c r="G6" s="35" t="s">
        <v>28</v>
      </c>
      <c r="H6" s="9"/>
      <c r="I6" s="132"/>
      <c r="J6" s="9"/>
      <c r="K6" s="9"/>
      <c r="L6" s="9" t="s">
        <v>26</v>
      </c>
      <c r="M6" s="35" t="s">
        <v>27</v>
      </c>
      <c r="N6" s="35" t="s">
        <v>28</v>
      </c>
    </row>
    <row r="7" ht="20.1" customHeight="1" spans="1:14">
      <c r="A7" s="133" t="s">
        <v>2341</v>
      </c>
      <c r="B7" s="134" t="s">
        <v>2342</v>
      </c>
      <c r="C7" s="135">
        <f>表一!C33</f>
        <v>44528</v>
      </c>
      <c r="D7" s="135">
        <f>表一!D33</f>
        <v>40474</v>
      </c>
      <c r="E7" s="135">
        <f>表一!E33</f>
        <v>44522</v>
      </c>
      <c r="F7" s="135">
        <f>IF(C7=0,"",ROUND(E7/C7*100,1))</f>
        <v>100</v>
      </c>
      <c r="G7" s="135">
        <f>IF(D7=0,"",ROUND(E7/D7*100,1))</f>
        <v>110</v>
      </c>
      <c r="H7" s="136" t="s">
        <v>2343</v>
      </c>
      <c r="I7" s="134" t="s">
        <v>2344</v>
      </c>
      <c r="J7" s="135">
        <f>表二!C1278</f>
        <v>70084</v>
      </c>
      <c r="K7" s="135">
        <f>表二!D1278</f>
        <v>63439</v>
      </c>
      <c r="L7" s="135">
        <f>表二!E1278</f>
        <v>77149</v>
      </c>
      <c r="M7" s="135">
        <f>IF(J7=0,"",ROUND(L7/J7*100,1))</f>
        <v>110.1</v>
      </c>
      <c r="N7" s="135">
        <f>IF(K7=0,"",ROUND(L7/K7*100,1))</f>
        <v>121.6</v>
      </c>
    </row>
    <row r="8" ht="20.1" customHeight="1" spans="1:14">
      <c r="A8" s="133" t="s">
        <v>2345</v>
      </c>
      <c r="B8" s="137" t="s">
        <v>2346</v>
      </c>
      <c r="C8" s="135">
        <f>SUM(C9,C81,C84:C86,C90:C91,C92,C97)</f>
        <v>34525</v>
      </c>
      <c r="D8" s="135">
        <f>SUM(D9,D81,D84:D86,D90:D91,D92,D97)</f>
        <v>55836</v>
      </c>
      <c r="E8" s="135">
        <f>SUM(E9,E81,E84:E86,E90:E91,E92,E97)</f>
        <v>45956</v>
      </c>
      <c r="F8" s="135">
        <f t="shared" ref="F8:F39" si="0">IF(C8=0,"",ROUND(E8/C8*100,1))</f>
        <v>133.1</v>
      </c>
      <c r="G8" s="135">
        <f t="shared" ref="G8:G39" si="1">IF(D8=0,"",ROUND(E8/D8*100,1))</f>
        <v>82.3</v>
      </c>
      <c r="H8" s="136" t="s">
        <v>2347</v>
      </c>
      <c r="I8" s="137" t="s">
        <v>2348</v>
      </c>
      <c r="J8" s="135">
        <f>SUM(J9,J86:J92,J98)</f>
        <v>8969</v>
      </c>
      <c r="K8" s="135">
        <f>SUM(K9,K86:K92,K98)</f>
        <v>32871</v>
      </c>
      <c r="L8" s="135">
        <f>SUM(L9,L86:L92,L98)</f>
        <v>13329</v>
      </c>
      <c r="M8" s="135">
        <f>IF(J8=0,"",ROUND(L8/J8*100,1))</f>
        <v>148.6</v>
      </c>
      <c r="N8" s="135">
        <f>IF(K8=0,"",ROUND(L8/K8*100,1))</f>
        <v>40.5</v>
      </c>
    </row>
    <row r="9" ht="20.1" customHeight="1" spans="1:14">
      <c r="A9" s="133" t="s">
        <v>2349</v>
      </c>
      <c r="B9" s="138" t="s">
        <v>2350</v>
      </c>
      <c r="C9" s="135">
        <f>SUM(C10,C17,C56)</f>
        <v>32983</v>
      </c>
      <c r="D9" s="135">
        <f>SUM(D10,D17,D56)</f>
        <v>45482</v>
      </c>
      <c r="E9" s="135">
        <f>SUM(E10,E17,E56)</f>
        <v>45482</v>
      </c>
      <c r="F9" s="135">
        <f t="shared" si="0"/>
        <v>137.9</v>
      </c>
      <c r="G9" s="135">
        <f t="shared" si="1"/>
        <v>100</v>
      </c>
      <c r="H9" s="136" t="s">
        <v>2351</v>
      </c>
      <c r="I9" s="138" t="s">
        <v>2352</v>
      </c>
      <c r="J9" s="135">
        <f>SUM(J10:J11)</f>
        <v>8969</v>
      </c>
      <c r="K9" s="135">
        <f>SUM(K10:K11)</f>
        <v>24788</v>
      </c>
      <c r="L9" s="135">
        <f>SUM(L10:L11)</f>
        <v>7274</v>
      </c>
      <c r="M9" s="135">
        <f>IF(J9=0,"",ROUND(L9/J9*100,1))</f>
        <v>81.1</v>
      </c>
      <c r="N9" s="135">
        <f>IF(K9=0,"",ROUND(L9/K9*100,1))</f>
        <v>29.3</v>
      </c>
    </row>
    <row r="10" ht="20.1" customHeight="1" spans="1:14">
      <c r="A10" s="133" t="s">
        <v>2353</v>
      </c>
      <c r="B10" s="138" t="s">
        <v>2354</v>
      </c>
      <c r="C10" s="135">
        <f>SUM(C11:C16)</f>
        <v>2454</v>
      </c>
      <c r="D10" s="135">
        <f>SUM(D11:D16)</f>
        <v>2454</v>
      </c>
      <c r="E10" s="135">
        <f>SUM(E11:E16)</f>
        <v>2454</v>
      </c>
      <c r="F10" s="135">
        <f t="shared" si="0"/>
        <v>100</v>
      </c>
      <c r="G10" s="135">
        <f t="shared" si="1"/>
        <v>100</v>
      </c>
      <c r="H10" s="136" t="s">
        <v>2355</v>
      </c>
      <c r="I10" s="149" t="s">
        <v>2356</v>
      </c>
      <c r="J10" s="67">
        <v>8969</v>
      </c>
      <c r="K10" s="67">
        <v>8235</v>
      </c>
      <c r="L10" s="67">
        <v>7274</v>
      </c>
      <c r="M10" s="135">
        <f>IF(J10=0,"",ROUND(L10/J10*100,1))</f>
        <v>81.1</v>
      </c>
      <c r="N10" s="135">
        <f>IF(K10=0,"",ROUND(L10/K10*100,1))</f>
        <v>88.3</v>
      </c>
    </row>
    <row r="11" ht="20.1" customHeight="1" spans="1:14">
      <c r="A11" s="208" t="s">
        <v>2357</v>
      </c>
      <c r="B11" s="68" t="s">
        <v>2358</v>
      </c>
      <c r="C11" s="67">
        <v>584</v>
      </c>
      <c r="D11" s="67">
        <v>584</v>
      </c>
      <c r="E11" s="67">
        <v>584</v>
      </c>
      <c r="F11" s="135">
        <f t="shared" si="0"/>
        <v>100</v>
      </c>
      <c r="G11" s="135">
        <f t="shared" si="1"/>
        <v>100</v>
      </c>
      <c r="H11" s="136" t="s">
        <v>2359</v>
      </c>
      <c r="I11" s="149" t="s">
        <v>2360</v>
      </c>
      <c r="J11" s="67"/>
      <c r="K11" s="67">
        <v>16553</v>
      </c>
      <c r="L11" s="67"/>
      <c r="M11" s="135" t="str">
        <f>IF(J11=0,"",ROUND(L11/J11*100,1))</f>
        <v/>
      </c>
      <c r="N11" s="135">
        <f>IF(K11=0,"",ROUND(L11/K11*100,1))</f>
        <v>0</v>
      </c>
    </row>
    <row r="12" ht="20.1" customHeight="1" spans="1:14">
      <c r="A12" s="208" t="s">
        <v>2361</v>
      </c>
      <c r="B12" s="68" t="s">
        <v>2362</v>
      </c>
      <c r="C12" s="67">
        <v>312</v>
      </c>
      <c r="D12" s="67">
        <v>312</v>
      </c>
      <c r="E12" s="67">
        <v>312</v>
      </c>
      <c r="F12" s="135">
        <f t="shared" si="0"/>
        <v>100</v>
      </c>
      <c r="G12" s="135">
        <f t="shared" si="1"/>
        <v>100</v>
      </c>
      <c r="H12" s="136"/>
      <c r="I12" s="149"/>
      <c r="J12" s="67"/>
      <c r="K12" s="67"/>
      <c r="L12" s="67"/>
      <c r="M12" s="67"/>
      <c r="N12" s="67"/>
    </row>
    <row r="13" ht="20.1" customHeight="1" spans="1:14">
      <c r="A13" s="208" t="s">
        <v>2363</v>
      </c>
      <c r="B13" s="68" t="s">
        <v>2364</v>
      </c>
      <c r="C13" s="67">
        <v>1385</v>
      </c>
      <c r="D13" s="67">
        <v>1385</v>
      </c>
      <c r="E13" s="67">
        <v>1385</v>
      </c>
      <c r="F13" s="135">
        <f t="shared" si="0"/>
        <v>100</v>
      </c>
      <c r="G13" s="135">
        <f t="shared" si="1"/>
        <v>100</v>
      </c>
      <c r="H13" s="136"/>
      <c r="I13" s="149" t="s">
        <v>0</v>
      </c>
      <c r="J13" s="67"/>
      <c r="K13" s="67"/>
      <c r="L13" s="67"/>
      <c r="M13" s="67"/>
      <c r="N13" s="67"/>
    </row>
    <row r="14" ht="20.1" customHeight="1" spans="1:14">
      <c r="A14" s="208" t="s">
        <v>2365</v>
      </c>
      <c r="B14" s="68" t="s">
        <v>2366</v>
      </c>
      <c r="C14" s="67"/>
      <c r="D14" s="67"/>
      <c r="E14" s="67"/>
      <c r="F14" s="135" t="str">
        <f t="shared" si="0"/>
        <v/>
      </c>
      <c r="G14" s="135" t="str">
        <f t="shared" si="1"/>
        <v/>
      </c>
      <c r="H14" s="136"/>
      <c r="I14" s="149" t="s">
        <v>0</v>
      </c>
      <c r="J14" s="67"/>
      <c r="K14" s="67"/>
      <c r="L14" s="67"/>
      <c r="M14" s="67"/>
      <c r="N14" s="67"/>
    </row>
    <row r="15" ht="20.1" customHeight="1" spans="1:14">
      <c r="A15" s="208" t="s">
        <v>2367</v>
      </c>
      <c r="B15" s="68" t="s">
        <v>2368</v>
      </c>
      <c r="C15" s="67">
        <v>173</v>
      </c>
      <c r="D15" s="67">
        <v>173</v>
      </c>
      <c r="E15" s="67">
        <v>173</v>
      </c>
      <c r="F15" s="135">
        <f t="shared" si="0"/>
        <v>100</v>
      </c>
      <c r="G15" s="135">
        <f t="shared" si="1"/>
        <v>100</v>
      </c>
      <c r="H15" s="136"/>
      <c r="I15" s="149" t="s">
        <v>0</v>
      </c>
      <c r="J15" s="67"/>
      <c r="K15" s="67"/>
      <c r="L15" s="67"/>
      <c r="M15" s="67"/>
      <c r="N15" s="67"/>
    </row>
    <row r="16" ht="20.1" customHeight="1" spans="1:14">
      <c r="A16" s="208" t="s">
        <v>2369</v>
      </c>
      <c r="B16" s="68" t="s">
        <v>2370</v>
      </c>
      <c r="C16" s="67"/>
      <c r="D16" s="67"/>
      <c r="E16" s="67"/>
      <c r="F16" s="135" t="str">
        <f t="shared" si="0"/>
        <v/>
      </c>
      <c r="G16" s="135" t="str">
        <f t="shared" si="1"/>
        <v/>
      </c>
      <c r="H16" s="136"/>
      <c r="I16" s="149" t="s">
        <v>0</v>
      </c>
      <c r="J16" s="67"/>
      <c r="K16" s="67"/>
      <c r="L16" s="67"/>
      <c r="M16" s="67"/>
      <c r="N16" s="67"/>
    </row>
    <row r="17" ht="20.1" customHeight="1" spans="1:14">
      <c r="A17" s="133" t="s">
        <v>2371</v>
      </c>
      <c r="B17" s="139" t="s">
        <v>2372</v>
      </c>
      <c r="C17" s="135">
        <f>SUM(C18:C55)</f>
        <v>29523</v>
      </c>
      <c r="D17" s="135">
        <f>SUM(D18:D55)</f>
        <v>34219</v>
      </c>
      <c r="E17" s="135">
        <f>SUM(E18:E55)</f>
        <v>43028</v>
      </c>
      <c r="F17" s="135">
        <f t="shared" si="0"/>
        <v>145.7</v>
      </c>
      <c r="G17" s="135">
        <f t="shared" si="1"/>
        <v>125.7</v>
      </c>
      <c r="H17" s="136"/>
      <c r="I17" s="149" t="s">
        <v>0</v>
      </c>
      <c r="J17" s="67"/>
      <c r="K17" s="67"/>
      <c r="L17" s="67"/>
      <c r="M17" s="67"/>
      <c r="N17" s="67"/>
    </row>
    <row r="18" ht="20.1" customHeight="1" spans="1:14">
      <c r="A18" s="133" t="s">
        <v>2373</v>
      </c>
      <c r="B18" s="68" t="s">
        <v>2374</v>
      </c>
      <c r="C18" s="67"/>
      <c r="D18" s="67"/>
      <c r="E18" s="67"/>
      <c r="F18" s="135" t="str">
        <f t="shared" si="0"/>
        <v/>
      </c>
      <c r="G18" s="135" t="str">
        <f t="shared" si="1"/>
        <v/>
      </c>
      <c r="H18" s="136"/>
      <c r="I18" s="149" t="s">
        <v>0</v>
      </c>
      <c r="J18" s="67"/>
      <c r="K18" s="67"/>
      <c r="L18" s="67"/>
      <c r="M18" s="67"/>
      <c r="N18" s="67"/>
    </row>
    <row r="19" ht="20.1" customHeight="1" spans="1:14">
      <c r="A19" s="133" t="s">
        <v>2375</v>
      </c>
      <c r="B19" s="140" t="s">
        <v>2376</v>
      </c>
      <c r="C19" s="67">
        <v>2544</v>
      </c>
      <c r="D19" s="67">
        <v>8692</v>
      </c>
      <c r="E19" s="67">
        <v>8692</v>
      </c>
      <c r="F19" s="135">
        <f t="shared" si="0"/>
        <v>341.7</v>
      </c>
      <c r="G19" s="135">
        <f t="shared" si="1"/>
        <v>100</v>
      </c>
      <c r="H19" s="136"/>
      <c r="I19" s="149" t="s">
        <v>0</v>
      </c>
      <c r="J19" s="67"/>
      <c r="K19" s="67"/>
      <c r="L19" s="67"/>
      <c r="M19" s="67"/>
      <c r="N19" s="67"/>
    </row>
    <row r="20" ht="20.1" customHeight="1" spans="1:14">
      <c r="A20" s="133" t="s">
        <v>2377</v>
      </c>
      <c r="B20" s="141" t="s">
        <v>2378</v>
      </c>
      <c r="C20" s="67"/>
      <c r="D20" s="67">
        <v>2003</v>
      </c>
      <c r="E20" s="67">
        <v>2003</v>
      </c>
      <c r="F20" s="135" t="str">
        <f t="shared" si="0"/>
        <v/>
      </c>
      <c r="G20" s="135">
        <f t="shared" si="1"/>
        <v>100</v>
      </c>
      <c r="H20" s="136"/>
      <c r="I20" s="149" t="s">
        <v>0</v>
      </c>
      <c r="J20" s="67"/>
      <c r="K20" s="67"/>
      <c r="L20" s="67"/>
      <c r="M20" s="67"/>
      <c r="N20" s="67"/>
    </row>
    <row r="21" ht="20.1" customHeight="1" spans="1:14">
      <c r="A21" s="133" t="s">
        <v>2379</v>
      </c>
      <c r="B21" s="141" t="s">
        <v>2380</v>
      </c>
      <c r="C21" s="67">
        <v>87</v>
      </c>
      <c r="D21" s="67">
        <v>5458</v>
      </c>
      <c r="E21" s="67">
        <v>5458</v>
      </c>
      <c r="F21" s="135">
        <f t="shared" si="0"/>
        <v>6273.6</v>
      </c>
      <c r="G21" s="135">
        <f t="shared" si="1"/>
        <v>100</v>
      </c>
      <c r="H21" s="136"/>
      <c r="I21" s="149" t="s">
        <v>0</v>
      </c>
      <c r="J21" s="67"/>
      <c r="K21" s="67"/>
      <c r="L21" s="67"/>
      <c r="M21" s="67"/>
      <c r="N21" s="67"/>
    </row>
    <row r="22" ht="20.1" customHeight="1" spans="1:14">
      <c r="A22" s="133" t="s">
        <v>2381</v>
      </c>
      <c r="B22" s="141" t="s">
        <v>2382</v>
      </c>
      <c r="C22" s="67"/>
      <c r="D22" s="67"/>
      <c r="E22" s="67"/>
      <c r="F22" s="135" t="str">
        <f t="shared" si="0"/>
        <v/>
      </c>
      <c r="G22" s="135" t="str">
        <f t="shared" si="1"/>
        <v/>
      </c>
      <c r="H22" s="136"/>
      <c r="I22" s="149" t="s">
        <v>0</v>
      </c>
      <c r="J22" s="67"/>
      <c r="K22" s="67"/>
      <c r="L22" s="67"/>
      <c r="M22" s="67"/>
      <c r="N22" s="67"/>
    </row>
    <row r="23" ht="20.1" customHeight="1" spans="1:14">
      <c r="A23" s="133" t="s">
        <v>2383</v>
      </c>
      <c r="B23" s="141" t="s">
        <v>2384</v>
      </c>
      <c r="C23" s="67"/>
      <c r="D23" s="67"/>
      <c r="E23" s="67"/>
      <c r="F23" s="135" t="str">
        <f t="shared" si="0"/>
        <v/>
      </c>
      <c r="G23" s="135" t="str">
        <f t="shared" si="1"/>
        <v/>
      </c>
      <c r="H23" s="136"/>
      <c r="I23" s="149" t="s">
        <v>0</v>
      </c>
      <c r="J23" s="67"/>
      <c r="K23" s="67"/>
      <c r="L23" s="67"/>
      <c r="M23" s="67"/>
      <c r="N23" s="67"/>
    </row>
    <row r="24" ht="20.1" customHeight="1" spans="1:14">
      <c r="A24" s="133" t="s">
        <v>2385</v>
      </c>
      <c r="B24" s="141" t="s">
        <v>2386</v>
      </c>
      <c r="C24" s="67"/>
      <c r="D24" s="67"/>
      <c r="E24" s="67"/>
      <c r="F24" s="135" t="str">
        <f t="shared" si="0"/>
        <v/>
      </c>
      <c r="G24" s="135" t="str">
        <f t="shared" si="1"/>
        <v/>
      </c>
      <c r="H24" s="136"/>
      <c r="I24" s="141" t="s">
        <v>0</v>
      </c>
      <c r="J24" s="67"/>
      <c r="K24" s="67"/>
      <c r="L24" s="67"/>
      <c r="M24" s="67"/>
      <c r="N24" s="67"/>
    </row>
    <row r="25" ht="20.1" customHeight="1" spans="1:14">
      <c r="A25" s="133" t="s">
        <v>2387</v>
      </c>
      <c r="B25" s="141" t="s">
        <v>2388</v>
      </c>
      <c r="C25" s="67"/>
      <c r="D25" s="67">
        <v>800</v>
      </c>
      <c r="E25" s="67">
        <v>800</v>
      </c>
      <c r="F25" s="135" t="str">
        <f t="shared" si="0"/>
        <v/>
      </c>
      <c r="G25" s="135">
        <f t="shared" si="1"/>
        <v>100</v>
      </c>
      <c r="H25" s="136"/>
      <c r="I25" s="141" t="s">
        <v>0</v>
      </c>
      <c r="J25" s="67"/>
      <c r="K25" s="67"/>
      <c r="L25" s="67"/>
      <c r="M25" s="67"/>
      <c r="N25" s="67"/>
    </row>
    <row r="26" ht="20.1" customHeight="1" spans="1:14">
      <c r="A26" s="133" t="s">
        <v>2389</v>
      </c>
      <c r="B26" s="141" t="s">
        <v>2390</v>
      </c>
      <c r="C26" s="67"/>
      <c r="D26" s="67">
        <v>2994</v>
      </c>
      <c r="E26" s="67">
        <v>2994</v>
      </c>
      <c r="F26" s="135" t="str">
        <f t="shared" si="0"/>
        <v/>
      </c>
      <c r="G26" s="135">
        <f t="shared" si="1"/>
        <v>100</v>
      </c>
      <c r="H26" s="136"/>
      <c r="I26" s="140" t="s">
        <v>0</v>
      </c>
      <c r="J26" s="67"/>
      <c r="K26" s="67"/>
      <c r="L26" s="67"/>
      <c r="M26" s="67"/>
      <c r="N26" s="67"/>
    </row>
    <row r="27" ht="20.1" customHeight="1" spans="1:14">
      <c r="A27" s="133" t="s">
        <v>2391</v>
      </c>
      <c r="B27" s="141" t="s">
        <v>2392</v>
      </c>
      <c r="C27" s="67"/>
      <c r="D27" s="67"/>
      <c r="E27" s="67"/>
      <c r="F27" s="135" t="str">
        <f t="shared" si="0"/>
        <v/>
      </c>
      <c r="G27" s="135" t="str">
        <f t="shared" si="1"/>
        <v/>
      </c>
      <c r="H27" s="136"/>
      <c r="I27" s="141" t="s">
        <v>0</v>
      </c>
      <c r="J27" s="67"/>
      <c r="K27" s="67"/>
      <c r="L27" s="67"/>
      <c r="M27" s="67"/>
      <c r="N27" s="67"/>
    </row>
    <row r="28" ht="20.1" customHeight="1" spans="1:14">
      <c r="A28" s="133" t="s">
        <v>2393</v>
      </c>
      <c r="B28" s="141" t="s">
        <v>2394</v>
      </c>
      <c r="C28" s="67"/>
      <c r="D28" s="67"/>
      <c r="E28" s="67"/>
      <c r="F28" s="135" t="str">
        <f t="shared" si="0"/>
        <v/>
      </c>
      <c r="G28" s="135" t="str">
        <f t="shared" si="1"/>
        <v/>
      </c>
      <c r="H28" s="136"/>
      <c r="I28" s="141" t="s">
        <v>0</v>
      </c>
      <c r="J28" s="67"/>
      <c r="K28" s="67"/>
      <c r="L28" s="67"/>
      <c r="M28" s="67"/>
      <c r="N28" s="67"/>
    </row>
    <row r="29" ht="20.1" customHeight="1" spans="1:14">
      <c r="A29" s="133" t="s">
        <v>2395</v>
      </c>
      <c r="B29" s="141" t="s">
        <v>2396</v>
      </c>
      <c r="C29" s="67"/>
      <c r="D29" s="67"/>
      <c r="E29" s="67"/>
      <c r="F29" s="135" t="str">
        <f t="shared" si="0"/>
        <v/>
      </c>
      <c r="G29" s="135" t="str">
        <f t="shared" si="1"/>
        <v/>
      </c>
      <c r="H29" s="136"/>
      <c r="I29" s="141" t="s">
        <v>0</v>
      </c>
      <c r="J29" s="67"/>
      <c r="K29" s="67"/>
      <c r="L29" s="67"/>
      <c r="M29" s="67"/>
      <c r="N29" s="67"/>
    </row>
    <row r="30" ht="20.1" customHeight="1" spans="1:14">
      <c r="A30" s="133" t="s">
        <v>2397</v>
      </c>
      <c r="B30" s="142" t="s">
        <v>2398</v>
      </c>
      <c r="C30" s="67">
        <v>352</v>
      </c>
      <c r="D30" s="67"/>
      <c r="E30" s="67"/>
      <c r="F30" s="135">
        <f t="shared" si="0"/>
        <v>0</v>
      </c>
      <c r="G30" s="135" t="str">
        <f t="shared" si="1"/>
        <v/>
      </c>
      <c r="H30" s="136"/>
      <c r="I30" s="141" t="s">
        <v>0</v>
      </c>
      <c r="J30" s="67"/>
      <c r="K30" s="67"/>
      <c r="L30" s="67"/>
      <c r="M30" s="67"/>
      <c r="N30" s="67"/>
    </row>
    <row r="31" ht="20.1" customHeight="1" spans="1:14">
      <c r="A31" s="133" t="s">
        <v>2399</v>
      </c>
      <c r="B31" s="143" t="s">
        <v>2400</v>
      </c>
      <c r="C31" s="67"/>
      <c r="D31" s="144"/>
      <c r="E31" s="144"/>
      <c r="F31" s="135" t="str">
        <f t="shared" si="0"/>
        <v/>
      </c>
      <c r="G31" s="135" t="str">
        <f t="shared" si="1"/>
        <v/>
      </c>
      <c r="H31" s="136"/>
      <c r="I31" s="141" t="s">
        <v>0</v>
      </c>
      <c r="J31" s="67"/>
      <c r="K31" s="67"/>
      <c r="L31" s="67"/>
      <c r="M31" s="67"/>
      <c r="N31" s="67"/>
    </row>
    <row r="32" ht="20.1" customHeight="1" spans="1:14">
      <c r="A32" s="133" t="s">
        <v>2401</v>
      </c>
      <c r="B32" s="143" t="s">
        <v>2402</v>
      </c>
      <c r="C32" s="67"/>
      <c r="D32" s="144"/>
      <c r="E32" s="144"/>
      <c r="F32" s="135" t="str">
        <f t="shared" si="0"/>
        <v/>
      </c>
      <c r="G32" s="135" t="str">
        <f t="shared" si="1"/>
        <v/>
      </c>
      <c r="H32" s="136"/>
      <c r="I32" s="141" t="s">
        <v>0</v>
      </c>
      <c r="J32" s="67"/>
      <c r="K32" s="67"/>
      <c r="L32" s="67"/>
      <c r="M32" s="67"/>
      <c r="N32" s="67"/>
    </row>
    <row r="33" ht="20.1" customHeight="1" spans="1:14">
      <c r="A33" s="133" t="s">
        <v>2403</v>
      </c>
      <c r="B33" s="143" t="s">
        <v>2404</v>
      </c>
      <c r="C33" s="67"/>
      <c r="D33" s="144"/>
      <c r="E33" s="144"/>
      <c r="F33" s="135" t="str">
        <f t="shared" si="0"/>
        <v/>
      </c>
      <c r="G33" s="135" t="str">
        <f t="shared" si="1"/>
        <v/>
      </c>
      <c r="H33" s="136"/>
      <c r="I33" s="141" t="s">
        <v>0</v>
      </c>
      <c r="J33" s="67"/>
      <c r="K33" s="67"/>
      <c r="L33" s="67"/>
      <c r="M33" s="67"/>
      <c r="N33" s="67"/>
    </row>
    <row r="34" ht="20.1" customHeight="1" spans="1:14">
      <c r="A34" s="133" t="s">
        <v>2405</v>
      </c>
      <c r="B34" s="143" t="s">
        <v>2406</v>
      </c>
      <c r="C34" s="67">
        <v>50</v>
      </c>
      <c r="D34" s="144">
        <v>114</v>
      </c>
      <c r="E34" s="144">
        <v>114</v>
      </c>
      <c r="F34" s="135">
        <f t="shared" si="0"/>
        <v>228</v>
      </c>
      <c r="G34" s="135">
        <f t="shared" si="1"/>
        <v>100</v>
      </c>
      <c r="H34" s="136"/>
      <c r="I34" s="141" t="s">
        <v>0</v>
      </c>
      <c r="J34" s="67"/>
      <c r="K34" s="67"/>
      <c r="L34" s="67"/>
      <c r="M34" s="67"/>
      <c r="N34" s="67"/>
    </row>
    <row r="35" ht="20.1" customHeight="1" spans="1:14">
      <c r="A35" s="133" t="s">
        <v>2407</v>
      </c>
      <c r="B35" s="143" t="s">
        <v>2408</v>
      </c>
      <c r="C35" s="67">
        <v>1990</v>
      </c>
      <c r="D35" s="144">
        <v>2595</v>
      </c>
      <c r="E35" s="144">
        <v>2595</v>
      </c>
      <c r="F35" s="135">
        <f t="shared" si="0"/>
        <v>130.4</v>
      </c>
      <c r="G35" s="135">
        <f t="shared" si="1"/>
        <v>100</v>
      </c>
      <c r="H35" s="136"/>
      <c r="I35" s="149" t="s">
        <v>0</v>
      </c>
      <c r="J35" s="67"/>
      <c r="K35" s="67"/>
      <c r="L35" s="67"/>
      <c r="M35" s="67"/>
      <c r="N35" s="67"/>
    </row>
    <row r="36" ht="20.1" customHeight="1" spans="1:14">
      <c r="A36" s="133" t="s">
        <v>2409</v>
      </c>
      <c r="B36" s="143" t="s">
        <v>2410</v>
      </c>
      <c r="C36" s="67"/>
      <c r="D36" s="144">
        <v>48</v>
      </c>
      <c r="E36" s="144">
        <v>48</v>
      </c>
      <c r="F36" s="135" t="str">
        <f t="shared" si="0"/>
        <v/>
      </c>
      <c r="G36" s="135">
        <f t="shared" si="1"/>
        <v>100</v>
      </c>
      <c r="H36" s="136"/>
      <c r="I36" s="149" t="s">
        <v>0</v>
      </c>
      <c r="J36" s="67"/>
      <c r="K36" s="67"/>
      <c r="L36" s="67"/>
      <c r="M36" s="67"/>
      <c r="N36" s="67"/>
    </row>
    <row r="37" ht="20.1" customHeight="1" spans="1:14">
      <c r="A37" s="133" t="s">
        <v>2411</v>
      </c>
      <c r="B37" s="143" t="s">
        <v>2412</v>
      </c>
      <c r="C37" s="67"/>
      <c r="D37" s="144">
        <v>85</v>
      </c>
      <c r="E37" s="144">
        <v>85</v>
      </c>
      <c r="F37" s="135" t="str">
        <f t="shared" si="0"/>
        <v/>
      </c>
      <c r="G37" s="135">
        <f t="shared" si="1"/>
        <v>100</v>
      </c>
      <c r="H37" s="136"/>
      <c r="I37" s="149" t="s">
        <v>0</v>
      </c>
      <c r="J37" s="67"/>
      <c r="K37" s="67"/>
      <c r="L37" s="67"/>
      <c r="M37" s="67"/>
      <c r="N37" s="67"/>
    </row>
    <row r="38" ht="20.1" customHeight="1" spans="1:14">
      <c r="A38" s="133" t="s">
        <v>2413</v>
      </c>
      <c r="B38" s="143" t="s">
        <v>2414</v>
      </c>
      <c r="C38" s="67">
        <v>828</v>
      </c>
      <c r="D38" s="144">
        <v>1927</v>
      </c>
      <c r="E38" s="144">
        <v>1927</v>
      </c>
      <c r="F38" s="135">
        <f t="shared" si="0"/>
        <v>232.7</v>
      </c>
      <c r="G38" s="135">
        <f t="shared" si="1"/>
        <v>100</v>
      </c>
      <c r="H38" s="136"/>
      <c r="I38" s="149" t="s">
        <v>0</v>
      </c>
      <c r="J38" s="67"/>
      <c r="K38" s="67"/>
      <c r="L38" s="67"/>
      <c r="M38" s="67"/>
      <c r="N38" s="67"/>
    </row>
    <row r="39" ht="20.1" customHeight="1" spans="1:14">
      <c r="A39" s="133" t="s">
        <v>2415</v>
      </c>
      <c r="B39" s="143" t="s">
        <v>2416</v>
      </c>
      <c r="C39" s="67">
        <v>406</v>
      </c>
      <c r="D39" s="144">
        <v>1789</v>
      </c>
      <c r="E39" s="144">
        <v>1789</v>
      </c>
      <c r="F39" s="135">
        <f t="shared" si="0"/>
        <v>440.6</v>
      </c>
      <c r="G39" s="135">
        <f t="shared" si="1"/>
        <v>100</v>
      </c>
      <c r="H39" s="136"/>
      <c r="I39" s="149" t="s">
        <v>0</v>
      </c>
      <c r="J39" s="67"/>
      <c r="K39" s="67"/>
      <c r="L39" s="67"/>
      <c r="M39" s="67"/>
      <c r="N39" s="67"/>
    </row>
    <row r="40" ht="20.1" customHeight="1" spans="1:14">
      <c r="A40" s="133" t="s">
        <v>2417</v>
      </c>
      <c r="B40" s="143" t="s">
        <v>2418</v>
      </c>
      <c r="C40" s="67"/>
      <c r="D40" s="144">
        <v>160</v>
      </c>
      <c r="E40" s="144">
        <v>160</v>
      </c>
      <c r="F40" s="135" t="str">
        <f t="shared" ref="F40:F75" si="2">IF(C40=0,"",ROUND(E40/C40*100,1))</f>
        <v/>
      </c>
      <c r="G40" s="135">
        <f t="shared" ref="G40:G75" si="3">IF(D40=0,"",ROUND(E40/D40*100,1))</f>
        <v>100</v>
      </c>
      <c r="H40" s="136"/>
      <c r="I40" s="149" t="s">
        <v>0</v>
      </c>
      <c r="J40" s="67"/>
      <c r="K40" s="67"/>
      <c r="L40" s="67"/>
      <c r="M40" s="67"/>
      <c r="N40" s="67"/>
    </row>
    <row r="41" ht="20.1" customHeight="1" spans="1:14">
      <c r="A41" s="133" t="s">
        <v>2419</v>
      </c>
      <c r="B41" s="143" t="s">
        <v>2420</v>
      </c>
      <c r="C41" s="67"/>
      <c r="D41" s="144">
        <v>120</v>
      </c>
      <c r="E41" s="144">
        <v>120</v>
      </c>
      <c r="F41" s="135" t="str">
        <f t="shared" si="2"/>
        <v/>
      </c>
      <c r="G41" s="135">
        <f t="shared" si="3"/>
        <v>100</v>
      </c>
      <c r="H41" s="136"/>
      <c r="I41" s="149" t="s">
        <v>0</v>
      </c>
      <c r="J41" s="67"/>
      <c r="K41" s="67"/>
      <c r="L41" s="67"/>
      <c r="M41" s="67"/>
      <c r="N41" s="67"/>
    </row>
    <row r="42" ht="20.1" customHeight="1" spans="1:14">
      <c r="A42" s="133" t="s">
        <v>2421</v>
      </c>
      <c r="B42" s="143" t="s">
        <v>2422</v>
      </c>
      <c r="C42" s="67">
        <v>1792</v>
      </c>
      <c r="D42" s="144">
        <v>2709</v>
      </c>
      <c r="E42" s="144">
        <v>2709</v>
      </c>
      <c r="F42" s="135">
        <f t="shared" si="2"/>
        <v>151.2</v>
      </c>
      <c r="G42" s="135">
        <f t="shared" si="3"/>
        <v>100</v>
      </c>
      <c r="H42" s="136"/>
      <c r="I42" s="149" t="s">
        <v>0</v>
      </c>
      <c r="J42" s="67"/>
      <c r="K42" s="67"/>
      <c r="L42" s="67"/>
      <c r="M42" s="67"/>
      <c r="N42" s="67"/>
    </row>
    <row r="43" ht="20.1" customHeight="1" spans="1:14">
      <c r="A43" s="133" t="s">
        <v>2423</v>
      </c>
      <c r="B43" s="143" t="s">
        <v>2424</v>
      </c>
      <c r="C43" s="67"/>
      <c r="D43" s="144">
        <v>358</v>
      </c>
      <c r="E43" s="144">
        <v>358</v>
      </c>
      <c r="F43" s="135" t="str">
        <f t="shared" si="2"/>
        <v/>
      </c>
      <c r="G43" s="135">
        <f t="shared" si="3"/>
        <v>100</v>
      </c>
      <c r="H43" s="136"/>
      <c r="I43" s="149" t="s">
        <v>0</v>
      </c>
      <c r="J43" s="67"/>
      <c r="K43" s="67"/>
      <c r="L43" s="67"/>
      <c r="M43" s="67"/>
      <c r="N43" s="67"/>
    </row>
    <row r="44" ht="20.1" customHeight="1" spans="1:14">
      <c r="A44" s="133" t="s">
        <v>2425</v>
      </c>
      <c r="B44" s="143" t="s">
        <v>2426</v>
      </c>
      <c r="C44" s="67"/>
      <c r="D44" s="144"/>
      <c r="E44" s="144"/>
      <c r="F44" s="135" t="str">
        <f t="shared" si="2"/>
        <v/>
      </c>
      <c r="G44" s="135" t="str">
        <f t="shared" si="3"/>
        <v/>
      </c>
      <c r="H44" s="136"/>
      <c r="I44" s="149" t="s">
        <v>0</v>
      </c>
      <c r="J44" s="67"/>
      <c r="K44" s="67"/>
      <c r="L44" s="67"/>
      <c r="M44" s="67"/>
      <c r="N44" s="67"/>
    </row>
    <row r="45" ht="20.1" customHeight="1" spans="1:14">
      <c r="A45" s="133" t="s">
        <v>2427</v>
      </c>
      <c r="B45" s="143" t="s">
        <v>2428</v>
      </c>
      <c r="C45" s="67"/>
      <c r="D45" s="144"/>
      <c r="E45" s="144"/>
      <c r="F45" s="135" t="str">
        <f t="shared" si="2"/>
        <v/>
      </c>
      <c r="G45" s="135" t="str">
        <f t="shared" si="3"/>
        <v/>
      </c>
      <c r="H45" s="136"/>
      <c r="I45" s="149" t="s">
        <v>0</v>
      </c>
      <c r="J45" s="67"/>
      <c r="K45" s="67"/>
      <c r="L45" s="67"/>
      <c r="M45" s="67"/>
      <c r="N45" s="67"/>
    </row>
    <row r="46" ht="20.1" customHeight="1" spans="1:14">
      <c r="A46" s="133" t="s">
        <v>2429</v>
      </c>
      <c r="B46" s="143" t="s">
        <v>2430</v>
      </c>
      <c r="C46" s="67"/>
      <c r="D46" s="144"/>
      <c r="E46" s="144"/>
      <c r="F46" s="135" t="str">
        <f t="shared" si="2"/>
        <v/>
      </c>
      <c r="G46" s="135" t="str">
        <f t="shared" si="3"/>
        <v/>
      </c>
      <c r="H46" s="136"/>
      <c r="I46" s="149" t="s">
        <v>0</v>
      </c>
      <c r="J46" s="67"/>
      <c r="K46" s="67"/>
      <c r="L46" s="67"/>
      <c r="M46" s="67"/>
      <c r="N46" s="67"/>
    </row>
    <row r="47" ht="20.1" customHeight="1" spans="1:14">
      <c r="A47" s="133" t="s">
        <v>2431</v>
      </c>
      <c r="B47" s="143" t="s">
        <v>2432</v>
      </c>
      <c r="C47" s="67"/>
      <c r="D47" s="144"/>
      <c r="E47" s="144"/>
      <c r="F47" s="135" t="str">
        <f t="shared" si="2"/>
        <v/>
      </c>
      <c r="G47" s="135" t="str">
        <f t="shared" si="3"/>
        <v/>
      </c>
      <c r="H47" s="136"/>
      <c r="I47" s="149" t="s">
        <v>0</v>
      </c>
      <c r="J47" s="67"/>
      <c r="K47" s="67"/>
      <c r="L47" s="67"/>
      <c r="M47" s="67"/>
      <c r="N47" s="67"/>
    </row>
    <row r="48" ht="20.1" customHeight="1" spans="1:14">
      <c r="A48" s="133" t="s">
        <v>2433</v>
      </c>
      <c r="B48" s="143" t="s">
        <v>2434</v>
      </c>
      <c r="C48" s="67"/>
      <c r="D48" s="144">
        <v>2</v>
      </c>
      <c r="E48" s="144">
        <v>2</v>
      </c>
      <c r="F48" s="135" t="str">
        <f t="shared" si="2"/>
        <v/>
      </c>
      <c r="G48" s="135">
        <f t="shared" si="3"/>
        <v>100</v>
      </c>
      <c r="H48" s="136"/>
      <c r="I48" s="149" t="s">
        <v>0</v>
      </c>
      <c r="J48" s="67"/>
      <c r="K48" s="67"/>
      <c r="L48" s="67"/>
      <c r="M48" s="67"/>
      <c r="N48" s="67"/>
    </row>
    <row r="49" ht="20.1" customHeight="1" spans="1:14">
      <c r="A49" s="133" t="s">
        <v>2435</v>
      </c>
      <c r="B49" s="143" t="s">
        <v>2436</v>
      </c>
      <c r="C49" s="67"/>
      <c r="D49" s="144"/>
      <c r="E49" s="144"/>
      <c r="F49" s="135" t="str">
        <f t="shared" si="2"/>
        <v/>
      </c>
      <c r="G49" s="135" t="str">
        <f t="shared" si="3"/>
        <v/>
      </c>
      <c r="H49" s="136"/>
      <c r="I49" s="141" t="s">
        <v>0</v>
      </c>
      <c r="J49" s="67"/>
      <c r="K49" s="67"/>
      <c r="L49" s="67"/>
      <c r="M49" s="67"/>
      <c r="N49" s="67"/>
    </row>
    <row r="50" ht="20.1" customHeight="1" spans="1:14">
      <c r="A50" s="133" t="s">
        <v>2437</v>
      </c>
      <c r="B50" s="143" t="s">
        <v>2438</v>
      </c>
      <c r="C50" s="67"/>
      <c r="D50" s="144"/>
      <c r="E50" s="144"/>
      <c r="F50" s="135" t="str">
        <f t="shared" si="2"/>
        <v/>
      </c>
      <c r="G50" s="135" t="str">
        <f t="shared" si="3"/>
        <v/>
      </c>
      <c r="H50" s="136"/>
      <c r="I50" s="141"/>
      <c r="J50" s="67"/>
      <c r="K50" s="67"/>
      <c r="L50" s="67"/>
      <c r="M50" s="67"/>
      <c r="N50" s="67"/>
    </row>
    <row r="51" ht="20.1" customHeight="1" spans="1:14">
      <c r="A51" s="133" t="s">
        <v>2439</v>
      </c>
      <c r="B51" s="143" t="s">
        <v>2440</v>
      </c>
      <c r="C51" s="67"/>
      <c r="D51" s="144"/>
      <c r="E51" s="144"/>
      <c r="F51" s="135" t="str">
        <f t="shared" si="2"/>
        <v/>
      </c>
      <c r="G51" s="135" t="str">
        <f t="shared" si="3"/>
        <v/>
      </c>
      <c r="H51" s="136"/>
      <c r="I51" s="141" t="s">
        <v>0</v>
      </c>
      <c r="J51" s="67"/>
      <c r="K51" s="67"/>
      <c r="L51" s="67"/>
      <c r="M51" s="67"/>
      <c r="N51" s="67"/>
    </row>
    <row r="52" ht="20.1" customHeight="1" spans="1:14">
      <c r="A52" s="133" t="s">
        <v>2441</v>
      </c>
      <c r="B52" s="141" t="s">
        <v>2442</v>
      </c>
      <c r="C52" s="67">
        <v>21474</v>
      </c>
      <c r="D52" s="67">
        <v>352</v>
      </c>
      <c r="E52" s="67">
        <v>352</v>
      </c>
      <c r="F52" s="135">
        <f t="shared" si="2"/>
        <v>1.6</v>
      </c>
      <c r="G52" s="135">
        <f t="shared" si="3"/>
        <v>100</v>
      </c>
      <c r="H52" s="136"/>
      <c r="I52" s="141" t="s">
        <v>0</v>
      </c>
      <c r="J52" s="67"/>
      <c r="K52" s="67"/>
      <c r="L52" s="67"/>
      <c r="M52" s="67"/>
      <c r="N52" s="67"/>
    </row>
    <row r="53" ht="20.1" customHeight="1" spans="1:14">
      <c r="A53" s="209" t="s">
        <v>2443</v>
      </c>
      <c r="B53" s="146" t="s">
        <v>2444</v>
      </c>
      <c r="C53" s="67"/>
      <c r="D53" s="67">
        <v>933</v>
      </c>
      <c r="E53" s="67">
        <v>933</v>
      </c>
      <c r="F53" s="135" t="str">
        <f t="shared" ref="F53:F55" si="4">IF(C53=0,"",ROUND(E53/C53*100,1))</f>
        <v/>
      </c>
      <c r="G53" s="135">
        <f t="shared" ref="G53:G55" si="5">IF(D53=0,"",ROUND(E53/D53*100,1))</f>
        <v>100</v>
      </c>
      <c r="H53" s="136"/>
      <c r="I53" s="141"/>
      <c r="J53" s="67"/>
      <c r="K53" s="67"/>
      <c r="L53" s="67"/>
      <c r="M53" s="67"/>
      <c r="N53" s="67"/>
    </row>
    <row r="54" ht="20.1" customHeight="1" spans="1:14">
      <c r="A54" s="209" t="s">
        <v>2445</v>
      </c>
      <c r="B54" s="146" t="s">
        <v>2446</v>
      </c>
      <c r="C54" s="67"/>
      <c r="D54" s="67">
        <v>900</v>
      </c>
      <c r="E54" s="67">
        <v>900</v>
      </c>
      <c r="F54" s="135" t="str">
        <f t="shared" si="4"/>
        <v/>
      </c>
      <c r="G54" s="135">
        <f t="shared" si="5"/>
        <v>100</v>
      </c>
      <c r="H54" s="136"/>
      <c r="I54" s="141"/>
      <c r="J54" s="67"/>
      <c r="K54" s="67"/>
      <c r="L54" s="67"/>
      <c r="M54" s="67"/>
      <c r="N54" s="67"/>
    </row>
    <row r="55" ht="20.1" customHeight="1" spans="1:14">
      <c r="A55" s="209" t="s">
        <v>2447</v>
      </c>
      <c r="B55" s="146" t="s">
        <v>2448</v>
      </c>
      <c r="C55" s="67"/>
      <c r="D55" s="67">
        <v>2180</v>
      </c>
      <c r="E55" s="67">
        <v>10989</v>
      </c>
      <c r="F55" s="135" t="str">
        <f t="shared" si="4"/>
        <v/>
      </c>
      <c r="G55" s="135">
        <f t="shared" si="5"/>
        <v>504.1</v>
      </c>
      <c r="H55" s="136"/>
      <c r="I55" s="141"/>
      <c r="J55" s="67"/>
      <c r="K55" s="67"/>
      <c r="L55" s="67"/>
      <c r="M55" s="67"/>
      <c r="N55" s="67"/>
    </row>
    <row r="56" ht="20.1" customHeight="1" spans="1:14">
      <c r="A56" s="133" t="s">
        <v>2449</v>
      </c>
      <c r="B56" s="147" t="s">
        <v>2450</v>
      </c>
      <c r="C56" s="135">
        <f>SUM(C57:C77)</f>
        <v>1006</v>
      </c>
      <c r="D56" s="135">
        <f>SUM(D57:D77)</f>
        <v>8809</v>
      </c>
      <c r="E56" s="135">
        <f>SUM(E57:E77)</f>
        <v>0</v>
      </c>
      <c r="F56" s="135">
        <f t="shared" si="2"/>
        <v>0</v>
      </c>
      <c r="G56" s="135">
        <f t="shared" si="3"/>
        <v>0</v>
      </c>
      <c r="H56" s="136"/>
      <c r="I56" s="141" t="s">
        <v>0</v>
      </c>
      <c r="J56" s="67"/>
      <c r="K56" s="67"/>
      <c r="L56" s="67"/>
      <c r="M56" s="67"/>
      <c r="N56" s="67"/>
    </row>
    <row r="57" ht="20.1" customHeight="1" spans="1:14">
      <c r="A57" s="133" t="s">
        <v>2451</v>
      </c>
      <c r="B57" s="141" t="s">
        <v>2452</v>
      </c>
      <c r="C57" s="67"/>
      <c r="D57" s="67">
        <v>39</v>
      </c>
      <c r="E57" s="67"/>
      <c r="F57" s="135" t="str">
        <f t="shared" si="2"/>
        <v/>
      </c>
      <c r="G57" s="135">
        <f t="shared" si="3"/>
        <v>0</v>
      </c>
      <c r="H57" s="136"/>
      <c r="I57" s="141" t="s">
        <v>0</v>
      </c>
      <c r="J57" s="67"/>
      <c r="K57" s="67"/>
      <c r="L57" s="67"/>
      <c r="M57" s="67"/>
      <c r="N57" s="67"/>
    </row>
    <row r="58" ht="20.1" customHeight="1" spans="1:14">
      <c r="A58" s="133" t="s">
        <v>2453</v>
      </c>
      <c r="B58" s="141" t="s">
        <v>2454</v>
      </c>
      <c r="C58" s="67"/>
      <c r="D58" s="67"/>
      <c r="E58" s="67"/>
      <c r="F58" s="135" t="str">
        <f t="shared" si="2"/>
        <v/>
      </c>
      <c r="G58" s="135" t="str">
        <f t="shared" si="3"/>
        <v/>
      </c>
      <c r="H58" s="136"/>
      <c r="I58" s="141"/>
      <c r="J58" s="67"/>
      <c r="K58" s="67"/>
      <c r="L58" s="67"/>
      <c r="M58" s="67"/>
      <c r="N58" s="67"/>
    </row>
    <row r="59" ht="20.1" customHeight="1" spans="1:14">
      <c r="A59" s="133" t="s">
        <v>2455</v>
      </c>
      <c r="B59" s="141" t="s">
        <v>2456</v>
      </c>
      <c r="C59" s="67"/>
      <c r="D59" s="67"/>
      <c r="E59" s="67"/>
      <c r="F59" s="135" t="str">
        <f t="shared" si="2"/>
        <v/>
      </c>
      <c r="G59" s="135" t="str">
        <f t="shared" si="3"/>
        <v/>
      </c>
      <c r="H59" s="136"/>
      <c r="I59" s="141"/>
      <c r="J59" s="67"/>
      <c r="K59" s="67"/>
      <c r="L59" s="67"/>
      <c r="M59" s="67"/>
      <c r="N59" s="67"/>
    </row>
    <row r="60" ht="20.1" customHeight="1" spans="1:14">
      <c r="A60" s="133" t="s">
        <v>2457</v>
      </c>
      <c r="B60" s="141" t="s">
        <v>2458</v>
      </c>
      <c r="C60" s="67"/>
      <c r="D60" s="67">
        <v>4</v>
      </c>
      <c r="E60" s="67"/>
      <c r="F60" s="135" t="str">
        <f t="shared" si="2"/>
        <v/>
      </c>
      <c r="G60" s="135">
        <f t="shared" si="3"/>
        <v>0</v>
      </c>
      <c r="H60" s="136"/>
      <c r="I60" s="141"/>
      <c r="J60" s="67"/>
      <c r="K60" s="67"/>
      <c r="L60" s="67"/>
      <c r="M60" s="67"/>
      <c r="N60" s="67"/>
    </row>
    <row r="61" ht="20.1" customHeight="1" spans="1:14">
      <c r="A61" s="133" t="s">
        <v>2459</v>
      </c>
      <c r="B61" s="141" t="s">
        <v>2460</v>
      </c>
      <c r="C61" s="67"/>
      <c r="D61" s="67">
        <v>76</v>
      </c>
      <c r="E61" s="67"/>
      <c r="F61" s="135" t="str">
        <f t="shared" si="2"/>
        <v/>
      </c>
      <c r="G61" s="135">
        <f t="shared" si="3"/>
        <v>0</v>
      </c>
      <c r="H61" s="136"/>
      <c r="I61" s="141"/>
      <c r="J61" s="67"/>
      <c r="K61" s="67"/>
      <c r="L61" s="67"/>
      <c r="M61" s="67"/>
      <c r="N61" s="67"/>
    </row>
    <row r="62" ht="20.1" customHeight="1" spans="1:14">
      <c r="A62" s="133" t="s">
        <v>2461</v>
      </c>
      <c r="B62" s="141" t="s">
        <v>2462</v>
      </c>
      <c r="C62" s="67"/>
      <c r="D62" s="67">
        <v>362</v>
      </c>
      <c r="E62" s="67"/>
      <c r="F62" s="135" t="str">
        <f t="shared" si="2"/>
        <v/>
      </c>
      <c r="G62" s="135">
        <f t="shared" si="3"/>
        <v>0</v>
      </c>
      <c r="H62" s="136"/>
      <c r="I62" s="141"/>
      <c r="J62" s="67"/>
      <c r="K62" s="67"/>
      <c r="L62" s="67"/>
      <c r="M62" s="67"/>
      <c r="N62" s="67"/>
    </row>
    <row r="63" ht="20.1" customHeight="1" spans="1:14">
      <c r="A63" s="133" t="s">
        <v>2463</v>
      </c>
      <c r="B63" s="141" t="s">
        <v>2464</v>
      </c>
      <c r="C63" s="67"/>
      <c r="D63" s="67">
        <v>14</v>
      </c>
      <c r="E63" s="67"/>
      <c r="F63" s="135" t="str">
        <f t="shared" si="2"/>
        <v/>
      </c>
      <c r="G63" s="135">
        <f t="shared" si="3"/>
        <v>0</v>
      </c>
      <c r="H63" s="136"/>
      <c r="I63" s="141"/>
      <c r="J63" s="67"/>
      <c r="K63" s="67"/>
      <c r="L63" s="67"/>
      <c r="M63" s="67"/>
      <c r="N63" s="67"/>
    </row>
    <row r="64" ht="20.1" customHeight="1" spans="1:14">
      <c r="A64" s="133" t="s">
        <v>2465</v>
      </c>
      <c r="B64" s="141" t="s">
        <v>2466</v>
      </c>
      <c r="C64" s="67">
        <v>120</v>
      </c>
      <c r="D64" s="67">
        <v>145</v>
      </c>
      <c r="E64" s="67"/>
      <c r="F64" s="135">
        <f t="shared" si="2"/>
        <v>0</v>
      </c>
      <c r="G64" s="135">
        <f t="shared" si="3"/>
        <v>0</v>
      </c>
      <c r="H64" s="136"/>
      <c r="I64" s="141"/>
      <c r="J64" s="67"/>
      <c r="K64" s="67"/>
      <c r="L64" s="67"/>
      <c r="M64" s="150"/>
      <c r="N64" s="150"/>
    </row>
    <row r="65" s="128" customFormat="1" ht="20.1" customHeight="1" spans="1:14">
      <c r="A65" s="133" t="s">
        <v>2467</v>
      </c>
      <c r="B65" s="141" t="s">
        <v>2468</v>
      </c>
      <c r="C65" s="67"/>
      <c r="D65" s="67">
        <v>187</v>
      </c>
      <c r="E65" s="67"/>
      <c r="F65" s="135" t="str">
        <f t="shared" si="2"/>
        <v/>
      </c>
      <c r="G65" s="135">
        <f t="shared" si="3"/>
        <v>0</v>
      </c>
      <c r="H65" s="136"/>
      <c r="I65" s="141"/>
      <c r="J65" s="67"/>
      <c r="K65" s="67"/>
      <c r="L65" s="67"/>
      <c r="M65" s="150"/>
      <c r="N65" s="150"/>
    </row>
    <row r="66" ht="20.1" customHeight="1" spans="1:14">
      <c r="A66" s="133" t="s">
        <v>2469</v>
      </c>
      <c r="B66" s="141" t="s">
        <v>2470</v>
      </c>
      <c r="C66" s="67">
        <v>563</v>
      </c>
      <c r="D66" s="67">
        <v>1063</v>
      </c>
      <c r="E66" s="67"/>
      <c r="F66" s="135">
        <f t="shared" si="2"/>
        <v>0</v>
      </c>
      <c r="G66" s="135">
        <f t="shared" si="3"/>
        <v>0</v>
      </c>
      <c r="H66" s="136"/>
      <c r="I66" s="141"/>
      <c r="J66" s="67"/>
      <c r="K66" s="67"/>
      <c r="L66" s="67"/>
      <c r="M66" s="67"/>
      <c r="N66" s="67"/>
    </row>
    <row r="67" ht="20.1" customHeight="1" spans="1:14">
      <c r="A67" s="133" t="s">
        <v>2471</v>
      </c>
      <c r="B67" s="141" t="s">
        <v>2472</v>
      </c>
      <c r="C67" s="67"/>
      <c r="D67" s="67">
        <v>1934</v>
      </c>
      <c r="E67" s="67"/>
      <c r="F67" s="135" t="str">
        <f t="shared" si="2"/>
        <v/>
      </c>
      <c r="G67" s="135">
        <f t="shared" si="3"/>
        <v>0</v>
      </c>
      <c r="H67" s="136"/>
      <c r="I67" s="141"/>
      <c r="J67" s="67"/>
      <c r="K67" s="67"/>
      <c r="L67" s="67"/>
      <c r="M67" s="67"/>
      <c r="N67" s="67"/>
    </row>
    <row r="68" ht="20.1" customHeight="1" spans="1:14">
      <c r="A68" s="133" t="s">
        <v>2473</v>
      </c>
      <c r="B68" s="141" t="s">
        <v>2474</v>
      </c>
      <c r="C68" s="67">
        <v>323</v>
      </c>
      <c r="D68" s="67"/>
      <c r="E68" s="67"/>
      <c r="F68" s="135">
        <f t="shared" si="2"/>
        <v>0</v>
      </c>
      <c r="G68" s="135" t="str">
        <f t="shared" si="3"/>
        <v/>
      </c>
      <c r="H68" s="136"/>
      <c r="I68" s="141"/>
      <c r="J68" s="67"/>
      <c r="K68" s="67"/>
      <c r="L68" s="67"/>
      <c r="M68" s="67"/>
      <c r="N68" s="67"/>
    </row>
    <row r="69" ht="20.1" customHeight="1" spans="1:14">
      <c r="A69" s="133" t="s">
        <v>2475</v>
      </c>
      <c r="B69" s="141" t="s">
        <v>2476</v>
      </c>
      <c r="C69" s="67"/>
      <c r="D69" s="67">
        <v>85</v>
      </c>
      <c r="E69" s="67"/>
      <c r="F69" s="135" t="str">
        <f t="shared" si="2"/>
        <v/>
      </c>
      <c r="G69" s="135">
        <f t="shared" si="3"/>
        <v>0</v>
      </c>
      <c r="H69" s="136"/>
      <c r="I69" s="141"/>
      <c r="J69" s="67"/>
      <c r="K69" s="67"/>
      <c r="L69" s="67"/>
      <c r="M69" s="67"/>
      <c r="N69" s="67"/>
    </row>
    <row r="70" ht="20.1" customHeight="1" spans="1:14">
      <c r="A70" s="133" t="s">
        <v>2477</v>
      </c>
      <c r="B70" s="141" t="s">
        <v>2478</v>
      </c>
      <c r="C70" s="67"/>
      <c r="D70" s="67">
        <v>50</v>
      </c>
      <c r="E70" s="67"/>
      <c r="F70" s="135" t="str">
        <f t="shared" si="2"/>
        <v/>
      </c>
      <c r="G70" s="135">
        <f t="shared" si="3"/>
        <v>0</v>
      </c>
      <c r="H70" s="136"/>
      <c r="I70" s="141"/>
      <c r="J70" s="67"/>
      <c r="K70" s="67"/>
      <c r="L70" s="67"/>
      <c r="M70" s="67"/>
      <c r="N70" s="67"/>
    </row>
    <row r="71" ht="20.1" customHeight="1" spans="1:14">
      <c r="A71" s="133" t="s">
        <v>2479</v>
      </c>
      <c r="B71" s="141" t="s">
        <v>2480</v>
      </c>
      <c r="C71" s="67"/>
      <c r="D71" s="67">
        <v>74</v>
      </c>
      <c r="E71" s="67"/>
      <c r="F71" s="135" t="str">
        <f t="shared" si="2"/>
        <v/>
      </c>
      <c r="G71" s="135">
        <f t="shared" si="3"/>
        <v>0</v>
      </c>
      <c r="H71" s="136"/>
      <c r="I71" s="141"/>
      <c r="J71" s="67"/>
      <c r="K71" s="67"/>
      <c r="L71" s="67"/>
      <c r="M71" s="67"/>
      <c r="N71" s="67"/>
    </row>
    <row r="72" ht="20.1" customHeight="1" spans="1:14">
      <c r="A72" s="133" t="s">
        <v>2481</v>
      </c>
      <c r="B72" s="141" t="s">
        <v>2482</v>
      </c>
      <c r="C72" s="67"/>
      <c r="D72" s="67"/>
      <c r="E72" s="67"/>
      <c r="F72" s="135" t="str">
        <f t="shared" si="2"/>
        <v/>
      </c>
      <c r="G72" s="135" t="str">
        <f t="shared" si="3"/>
        <v/>
      </c>
      <c r="H72" s="136"/>
      <c r="I72" s="141"/>
      <c r="J72" s="67"/>
      <c r="K72" s="67"/>
      <c r="L72" s="67"/>
      <c r="M72" s="67"/>
      <c r="N72" s="67"/>
    </row>
    <row r="73" ht="20.1" customHeight="1" spans="1:14">
      <c r="A73" s="133" t="s">
        <v>2483</v>
      </c>
      <c r="B73" s="141" t="s">
        <v>2484</v>
      </c>
      <c r="C73" s="67"/>
      <c r="D73" s="67"/>
      <c r="E73" s="67"/>
      <c r="F73" s="135" t="str">
        <f t="shared" si="2"/>
        <v/>
      </c>
      <c r="G73" s="135" t="str">
        <f t="shared" si="3"/>
        <v/>
      </c>
      <c r="H73" s="136"/>
      <c r="I73" s="141"/>
      <c r="J73" s="67"/>
      <c r="K73" s="67"/>
      <c r="L73" s="67"/>
      <c r="M73" s="67"/>
      <c r="N73" s="67"/>
    </row>
    <row r="74" ht="20.1" customHeight="1" spans="1:14">
      <c r="A74" s="133" t="s">
        <v>2485</v>
      </c>
      <c r="B74" s="141" t="s">
        <v>2486</v>
      </c>
      <c r="C74" s="67"/>
      <c r="D74" s="67"/>
      <c r="E74" s="67"/>
      <c r="F74" s="135" t="str">
        <f t="shared" si="2"/>
        <v/>
      </c>
      <c r="G74" s="135" t="str">
        <f t="shared" si="3"/>
        <v/>
      </c>
      <c r="H74" s="136"/>
      <c r="I74" s="141"/>
      <c r="J74" s="67"/>
      <c r="K74" s="67"/>
      <c r="L74" s="67"/>
      <c r="M74" s="67"/>
      <c r="N74" s="67"/>
    </row>
    <row r="75" ht="20.1" customHeight="1" spans="1:14">
      <c r="A75" s="133" t="s">
        <v>2487</v>
      </c>
      <c r="B75" s="141" t="s">
        <v>2488</v>
      </c>
      <c r="C75" s="67"/>
      <c r="D75" s="67"/>
      <c r="E75" s="67"/>
      <c r="F75" s="135" t="str">
        <f t="shared" si="2"/>
        <v/>
      </c>
      <c r="G75" s="135" t="str">
        <f t="shared" si="3"/>
        <v/>
      </c>
      <c r="H75" s="136"/>
      <c r="I75" s="141"/>
      <c r="J75" s="67"/>
      <c r="K75" s="67"/>
      <c r="L75" s="67"/>
      <c r="M75" s="67"/>
      <c r="N75" s="67"/>
    </row>
    <row r="76" ht="20.1" customHeight="1" spans="1:14">
      <c r="A76" s="133" t="s">
        <v>2489</v>
      </c>
      <c r="B76" s="141" t="s">
        <v>2490</v>
      </c>
      <c r="C76" s="67"/>
      <c r="D76" s="67">
        <v>4776</v>
      </c>
      <c r="E76" s="67"/>
      <c r="F76" s="135" t="str">
        <f t="shared" ref="F76:F81" si="6">IF(C76=0,"",ROUND(E76/C76*100,1))</f>
        <v/>
      </c>
      <c r="G76" s="135">
        <f t="shared" ref="G76:G81" si="7">IF(D76=0,"",ROUND(E76/D76*100,1))</f>
        <v>0</v>
      </c>
      <c r="H76" s="136"/>
      <c r="I76" s="141"/>
      <c r="J76" s="67"/>
      <c r="K76" s="67"/>
      <c r="L76" s="67"/>
      <c r="M76" s="67"/>
      <c r="N76" s="67"/>
    </row>
    <row r="77" ht="20.1" customHeight="1" spans="1:14">
      <c r="A77" s="133" t="s">
        <v>2491</v>
      </c>
      <c r="B77" s="133" t="s">
        <v>2492</v>
      </c>
      <c r="C77" s="67"/>
      <c r="D77" s="67"/>
      <c r="E77" s="67"/>
      <c r="F77" s="135" t="str">
        <f t="shared" si="6"/>
        <v/>
      </c>
      <c r="G77" s="135" t="str">
        <f t="shared" si="7"/>
        <v/>
      </c>
      <c r="H77" s="136"/>
      <c r="I77" s="141"/>
      <c r="J77" s="67"/>
      <c r="K77" s="67"/>
      <c r="L77" s="67"/>
      <c r="M77" s="67"/>
      <c r="N77" s="67"/>
    </row>
    <row r="78" ht="20.1" customHeight="1" spans="1:14">
      <c r="A78" s="133"/>
      <c r="B78" s="133"/>
      <c r="C78" s="67"/>
      <c r="D78" s="67"/>
      <c r="E78" s="67"/>
      <c r="F78" s="67"/>
      <c r="G78" s="67"/>
      <c r="H78" s="136"/>
      <c r="I78" s="141"/>
      <c r="J78" s="67"/>
      <c r="K78" s="67"/>
      <c r="L78" s="67"/>
      <c r="M78" s="67"/>
      <c r="N78" s="67"/>
    </row>
    <row r="79" ht="20.1" customHeight="1" spans="1:14">
      <c r="A79" s="133"/>
      <c r="B79" s="133"/>
      <c r="C79" s="67"/>
      <c r="D79" s="67"/>
      <c r="E79" s="67"/>
      <c r="F79" s="67"/>
      <c r="G79" s="67"/>
      <c r="H79" s="136"/>
      <c r="I79" s="141"/>
      <c r="J79" s="67"/>
      <c r="K79" s="67"/>
      <c r="L79" s="67"/>
      <c r="M79" s="67"/>
      <c r="N79" s="67"/>
    </row>
    <row r="80" ht="20.1" customHeight="1" spans="1:14">
      <c r="A80" s="133"/>
      <c r="B80" s="133"/>
      <c r="C80" s="67"/>
      <c r="D80" s="67"/>
      <c r="E80" s="67"/>
      <c r="F80" s="67"/>
      <c r="G80" s="67"/>
      <c r="H80" s="136"/>
      <c r="I80" s="141"/>
      <c r="J80" s="67"/>
      <c r="K80" s="67"/>
      <c r="L80" s="67"/>
      <c r="M80" s="67"/>
      <c r="N80" s="67"/>
    </row>
    <row r="81" ht="20.1" customHeight="1" spans="1:14">
      <c r="A81" s="208" t="s">
        <v>2493</v>
      </c>
      <c r="B81" s="151" t="s">
        <v>2494</v>
      </c>
      <c r="C81" s="135">
        <f>SUM(C82:C83)</f>
        <v>0</v>
      </c>
      <c r="D81" s="135">
        <f>SUM(D82:D83)</f>
        <v>0</v>
      </c>
      <c r="E81" s="135">
        <f>SUM(E82:E83)</f>
        <v>0</v>
      </c>
      <c r="F81" s="135" t="str">
        <f t="shared" si="6"/>
        <v/>
      </c>
      <c r="G81" s="135" t="str">
        <f t="shared" si="7"/>
        <v/>
      </c>
      <c r="H81" s="136"/>
      <c r="I81" s="141"/>
      <c r="J81" s="67"/>
      <c r="K81" s="67"/>
      <c r="L81" s="67"/>
      <c r="M81" s="67"/>
      <c r="N81" s="67"/>
    </row>
    <row r="82" ht="20.1" customHeight="1" spans="1:14">
      <c r="A82" s="208" t="s">
        <v>2495</v>
      </c>
      <c r="B82" s="133" t="s">
        <v>2496</v>
      </c>
      <c r="C82" s="67"/>
      <c r="D82" s="67"/>
      <c r="E82" s="67"/>
      <c r="F82" s="135" t="str">
        <f t="shared" ref="F82:F98" si="8">IF(C82=0,"",ROUND(E82/C82*100,1))</f>
        <v/>
      </c>
      <c r="G82" s="135" t="str">
        <f t="shared" ref="G82:G98" si="9">IF(D82=0,"",ROUND(E82/D82*100,1))</f>
        <v/>
      </c>
      <c r="H82" s="136"/>
      <c r="I82" s="141"/>
      <c r="J82" s="67"/>
      <c r="K82" s="67"/>
      <c r="L82" s="67"/>
      <c r="M82" s="67"/>
      <c r="N82" s="67"/>
    </row>
    <row r="83" ht="20.1" customHeight="1" spans="1:14">
      <c r="A83" s="208" t="s">
        <v>2497</v>
      </c>
      <c r="B83" s="133" t="s">
        <v>2498</v>
      </c>
      <c r="C83" s="67"/>
      <c r="D83" s="67"/>
      <c r="E83" s="67"/>
      <c r="F83" s="135" t="str">
        <f t="shared" si="8"/>
        <v/>
      </c>
      <c r="G83" s="135" t="str">
        <f t="shared" si="9"/>
        <v/>
      </c>
      <c r="H83" s="136"/>
      <c r="I83" s="141"/>
      <c r="J83" s="67"/>
      <c r="K83" s="67"/>
      <c r="L83" s="67"/>
      <c r="M83" s="67"/>
      <c r="N83" s="67"/>
    </row>
    <row r="84" ht="20.1" customHeight="1" spans="1:14">
      <c r="A84" s="208" t="s">
        <v>2499</v>
      </c>
      <c r="B84" s="133" t="s">
        <v>2500</v>
      </c>
      <c r="C84" s="67"/>
      <c r="D84" s="67"/>
      <c r="E84" s="67"/>
      <c r="F84" s="135" t="str">
        <f t="shared" si="8"/>
        <v/>
      </c>
      <c r="G84" s="135" t="str">
        <f t="shared" si="9"/>
        <v/>
      </c>
      <c r="H84" s="136"/>
      <c r="I84" s="141"/>
      <c r="J84" s="67"/>
      <c r="K84" s="67"/>
      <c r="L84" s="67"/>
      <c r="M84" s="67"/>
      <c r="N84" s="67"/>
    </row>
    <row r="85" ht="20.1" customHeight="1" spans="1:14">
      <c r="A85" s="133" t="s">
        <v>2501</v>
      </c>
      <c r="B85" s="68" t="s">
        <v>2502</v>
      </c>
      <c r="C85" s="67">
        <v>990</v>
      </c>
      <c r="D85" s="67">
        <v>990</v>
      </c>
      <c r="E85" s="67"/>
      <c r="F85" s="135">
        <f t="shared" si="8"/>
        <v>0</v>
      </c>
      <c r="G85" s="135">
        <f t="shared" si="9"/>
        <v>0</v>
      </c>
      <c r="H85" s="136"/>
      <c r="I85" s="141"/>
      <c r="J85" s="67"/>
      <c r="K85" s="67"/>
      <c r="L85" s="67"/>
      <c r="M85" s="67"/>
      <c r="N85" s="67"/>
    </row>
    <row r="86" ht="20.1" customHeight="1" spans="1:14">
      <c r="A86" s="133" t="s">
        <v>2503</v>
      </c>
      <c r="B86" s="139" t="s">
        <v>2504</v>
      </c>
      <c r="C86" s="135">
        <f>SUM(C87:C89)</f>
        <v>0</v>
      </c>
      <c r="D86" s="135">
        <f>SUM(D87:D89)</f>
        <v>0</v>
      </c>
      <c r="E86" s="135">
        <f>SUM(E87:E89)</f>
        <v>0</v>
      </c>
      <c r="F86" s="135" t="str">
        <f t="shared" si="8"/>
        <v/>
      </c>
      <c r="G86" s="135" t="str">
        <f t="shared" si="9"/>
        <v/>
      </c>
      <c r="H86" s="210" t="s">
        <v>2505</v>
      </c>
      <c r="I86" s="141" t="s">
        <v>2506</v>
      </c>
      <c r="J86" s="67"/>
      <c r="K86" s="67"/>
      <c r="L86" s="67"/>
      <c r="M86" s="135" t="str">
        <f>IF(J86=0,"",ROUND(L86/J86*100,1))</f>
        <v/>
      </c>
      <c r="N86" s="135" t="str">
        <f>IF(K86=0,"",ROUND(L86/K86*100,1))</f>
        <v/>
      </c>
    </row>
    <row r="87" ht="20.1" customHeight="1" spans="1:14">
      <c r="A87" s="133" t="s">
        <v>2507</v>
      </c>
      <c r="B87" s="68" t="s">
        <v>2508</v>
      </c>
      <c r="C87" s="67"/>
      <c r="D87" s="67"/>
      <c r="E87" s="67"/>
      <c r="F87" s="135" t="str">
        <f t="shared" si="8"/>
        <v/>
      </c>
      <c r="G87" s="135" t="str">
        <f t="shared" si="9"/>
        <v/>
      </c>
      <c r="H87" s="136" t="s">
        <v>2509</v>
      </c>
      <c r="I87" s="149" t="s">
        <v>2510</v>
      </c>
      <c r="J87" s="67"/>
      <c r="K87" s="67"/>
      <c r="L87" s="67"/>
      <c r="M87" s="135" t="str">
        <f t="shared" ref="M87:M98" si="10">IF(J87=0,"",ROUND(L87/J87*100,1))</f>
        <v/>
      </c>
      <c r="N87" s="135" t="str">
        <f t="shared" ref="N87:N98" si="11">IF(K87=0,"",ROUND(L87/K87*100,1))</f>
        <v/>
      </c>
    </row>
    <row r="88" ht="20.1" customHeight="1" spans="1:14">
      <c r="A88" s="133" t="s">
        <v>2511</v>
      </c>
      <c r="B88" s="68" t="s">
        <v>2512</v>
      </c>
      <c r="C88" s="67"/>
      <c r="D88" s="67"/>
      <c r="E88" s="67"/>
      <c r="F88" s="135" t="str">
        <f t="shared" si="8"/>
        <v/>
      </c>
      <c r="G88" s="135" t="str">
        <f t="shared" si="9"/>
        <v/>
      </c>
      <c r="H88" s="136" t="s">
        <v>2513</v>
      </c>
      <c r="I88" s="157" t="s">
        <v>2514</v>
      </c>
      <c r="J88" s="67"/>
      <c r="K88" s="67">
        <v>474</v>
      </c>
      <c r="L88" s="67"/>
      <c r="M88" s="135" t="str">
        <f t="shared" si="10"/>
        <v/>
      </c>
      <c r="N88" s="135">
        <f t="shared" si="11"/>
        <v>0</v>
      </c>
    </row>
    <row r="89" ht="20.1" customHeight="1" spans="1:14">
      <c r="A89" s="133" t="s">
        <v>2515</v>
      </c>
      <c r="B89" s="68" t="s">
        <v>2516</v>
      </c>
      <c r="C89" s="67"/>
      <c r="D89" s="67"/>
      <c r="E89" s="67"/>
      <c r="F89" s="135" t="str">
        <f t="shared" si="8"/>
        <v/>
      </c>
      <c r="G89" s="135" t="str">
        <f t="shared" si="9"/>
        <v/>
      </c>
      <c r="H89" s="136" t="s">
        <v>2517</v>
      </c>
      <c r="I89" s="157" t="s">
        <v>2518</v>
      </c>
      <c r="J89" s="67"/>
      <c r="K89" s="67"/>
      <c r="L89" s="67"/>
      <c r="M89" s="135" t="str">
        <f t="shared" si="10"/>
        <v/>
      </c>
      <c r="N89" s="135" t="str">
        <f t="shared" si="11"/>
        <v/>
      </c>
    </row>
    <row r="90" ht="20.1" customHeight="1" spans="1:14">
      <c r="A90" s="133" t="s">
        <v>2519</v>
      </c>
      <c r="B90" s="68" t="s">
        <v>2520</v>
      </c>
      <c r="C90" s="67"/>
      <c r="D90" s="67"/>
      <c r="E90" s="67"/>
      <c r="F90" s="135" t="str">
        <f t="shared" si="8"/>
        <v/>
      </c>
      <c r="G90" s="135" t="str">
        <f t="shared" si="9"/>
        <v/>
      </c>
      <c r="H90" s="136" t="s">
        <v>2521</v>
      </c>
      <c r="I90" s="68" t="s">
        <v>2522</v>
      </c>
      <c r="J90" s="144"/>
      <c r="K90" s="144">
        <v>4461</v>
      </c>
      <c r="L90" s="144">
        <v>6055</v>
      </c>
      <c r="M90" s="135" t="str">
        <f t="shared" si="10"/>
        <v/>
      </c>
      <c r="N90" s="135">
        <f t="shared" si="11"/>
        <v>135.7</v>
      </c>
    </row>
    <row r="91" ht="20.1" customHeight="1" spans="1:14">
      <c r="A91" s="133" t="s">
        <v>2523</v>
      </c>
      <c r="B91" s="68" t="s">
        <v>2524</v>
      </c>
      <c r="C91" s="67"/>
      <c r="D91" s="67">
        <v>8762</v>
      </c>
      <c r="E91" s="67"/>
      <c r="F91" s="135" t="str">
        <f t="shared" si="8"/>
        <v/>
      </c>
      <c r="G91" s="135">
        <f t="shared" si="9"/>
        <v>0</v>
      </c>
      <c r="H91" s="136" t="s">
        <v>2525</v>
      </c>
      <c r="I91" s="68" t="s">
        <v>2526</v>
      </c>
      <c r="J91" s="144"/>
      <c r="K91" s="144"/>
      <c r="L91" s="144"/>
      <c r="M91" s="135" t="str">
        <f t="shared" si="10"/>
        <v/>
      </c>
      <c r="N91" s="135" t="str">
        <f t="shared" si="11"/>
        <v/>
      </c>
    </row>
    <row r="92" ht="20.1" customHeight="1" spans="1:14">
      <c r="A92" s="208" t="s">
        <v>2527</v>
      </c>
      <c r="B92" s="139" t="s">
        <v>2528</v>
      </c>
      <c r="C92" s="135">
        <f>SUM(C93:C96)</f>
        <v>0</v>
      </c>
      <c r="D92" s="135">
        <f>SUM(D93:D96)</f>
        <v>0</v>
      </c>
      <c r="E92" s="135">
        <f>SUM(E93:E96)</f>
        <v>0</v>
      </c>
      <c r="F92" s="135" t="str">
        <f t="shared" si="8"/>
        <v/>
      </c>
      <c r="G92" s="135" t="str">
        <f t="shared" si="9"/>
        <v/>
      </c>
      <c r="H92" s="211" t="s">
        <v>2529</v>
      </c>
      <c r="I92" s="139" t="s">
        <v>2530</v>
      </c>
      <c r="J92" s="135">
        <f>SUM(J93:J96)</f>
        <v>0</v>
      </c>
      <c r="K92" s="135">
        <f>SUM(K93:K96)</f>
        <v>3148</v>
      </c>
      <c r="L92" s="135">
        <f>SUM(L93:L96)</f>
        <v>0</v>
      </c>
      <c r="M92" s="135" t="str">
        <f t="shared" si="10"/>
        <v/>
      </c>
      <c r="N92" s="135">
        <f t="shared" si="11"/>
        <v>0</v>
      </c>
    </row>
    <row r="93" ht="20.1" customHeight="1" spans="1:14">
      <c r="A93" s="208" t="s">
        <v>2531</v>
      </c>
      <c r="B93" s="68" t="s">
        <v>2532</v>
      </c>
      <c r="C93" s="67"/>
      <c r="D93" s="67"/>
      <c r="E93" s="67"/>
      <c r="F93" s="135" t="str">
        <f t="shared" si="8"/>
        <v/>
      </c>
      <c r="G93" s="135" t="str">
        <f t="shared" si="9"/>
        <v/>
      </c>
      <c r="H93" s="211" t="s">
        <v>2533</v>
      </c>
      <c r="I93" s="68" t="s">
        <v>2534</v>
      </c>
      <c r="J93" s="67"/>
      <c r="K93" s="67"/>
      <c r="L93" s="67"/>
      <c r="M93" s="135" t="str">
        <f t="shared" si="10"/>
        <v/>
      </c>
      <c r="N93" s="135" t="str">
        <f t="shared" si="11"/>
        <v/>
      </c>
    </row>
    <row r="94" ht="20.1" customHeight="1" spans="1:14">
      <c r="A94" s="208" t="s">
        <v>2535</v>
      </c>
      <c r="B94" s="68" t="s">
        <v>2536</v>
      </c>
      <c r="C94" s="67"/>
      <c r="D94" s="67"/>
      <c r="E94" s="67"/>
      <c r="F94" s="135" t="str">
        <f t="shared" si="8"/>
        <v/>
      </c>
      <c r="G94" s="135" t="str">
        <f t="shared" si="9"/>
        <v/>
      </c>
      <c r="H94" s="211" t="s">
        <v>2537</v>
      </c>
      <c r="I94" s="68" t="s">
        <v>2538</v>
      </c>
      <c r="J94" s="67"/>
      <c r="K94" s="67"/>
      <c r="L94" s="67"/>
      <c r="M94" s="135" t="str">
        <f t="shared" si="10"/>
        <v/>
      </c>
      <c r="N94" s="135" t="str">
        <f t="shared" si="11"/>
        <v/>
      </c>
    </row>
    <row r="95" ht="20.1" customHeight="1" spans="1:14">
      <c r="A95" s="208" t="s">
        <v>2539</v>
      </c>
      <c r="B95" s="68" t="s">
        <v>2540</v>
      </c>
      <c r="C95" s="67"/>
      <c r="D95" s="67"/>
      <c r="E95" s="67"/>
      <c r="F95" s="135" t="str">
        <f t="shared" si="8"/>
        <v/>
      </c>
      <c r="G95" s="135" t="str">
        <f t="shared" si="9"/>
        <v/>
      </c>
      <c r="H95" s="211" t="s">
        <v>2541</v>
      </c>
      <c r="I95" s="68" t="s">
        <v>2542</v>
      </c>
      <c r="J95" s="67"/>
      <c r="K95" s="67"/>
      <c r="L95" s="67"/>
      <c r="M95" s="135" t="str">
        <f t="shared" si="10"/>
        <v/>
      </c>
      <c r="N95" s="135" t="str">
        <f t="shared" si="11"/>
        <v/>
      </c>
    </row>
    <row r="96" ht="20.1" customHeight="1" spans="1:14">
      <c r="A96" s="208" t="s">
        <v>2543</v>
      </c>
      <c r="B96" s="68" t="s">
        <v>2544</v>
      </c>
      <c r="C96" s="67"/>
      <c r="D96" s="67"/>
      <c r="E96" s="67"/>
      <c r="F96" s="135" t="str">
        <f t="shared" si="8"/>
        <v/>
      </c>
      <c r="G96" s="135" t="str">
        <f t="shared" si="9"/>
        <v/>
      </c>
      <c r="H96" s="211" t="s">
        <v>2545</v>
      </c>
      <c r="I96" s="68" t="s">
        <v>2546</v>
      </c>
      <c r="J96" s="67"/>
      <c r="K96" s="67">
        <v>3148</v>
      </c>
      <c r="L96" s="67"/>
      <c r="M96" s="135" t="str">
        <f t="shared" si="10"/>
        <v/>
      </c>
      <c r="N96" s="135">
        <f t="shared" si="11"/>
        <v>0</v>
      </c>
    </row>
    <row r="97" ht="20.1" customHeight="1" spans="1:14">
      <c r="A97" s="133" t="s">
        <v>2547</v>
      </c>
      <c r="B97" s="68" t="s">
        <v>2548</v>
      </c>
      <c r="C97" s="67">
        <v>552</v>
      </c>
      <c r="D97" s="67">
        <v>602</v>
      </c>
      <c r="E97" s="67">
        <v>474</v>
      </c>
      <c r="F97" s="135">
        <f t="shared" si="8"/>
        <v>85.9</v>
      </c>
      <c r="G97" s="135">
        <f t="shared" si="9"/>
        <v>78.7</v>
      </c>
      <c r="H97" s="210" t="s">
        <v>2549</v>
      </c>
      <c r="I97" s="133" t="s">
        <v>2550</v>
      </c>
      <c r="J97" s="67"/>
      <c r="K97" s="67"/>
      <c r="L97" s="67"/>
      <c r="M97" s="135" t="str">
        <f t="shared" si="10"/>
        <v/>
      </c>
      <c r="N97" s="135" t="str">
        <f t="shared" si="11"/>
        <v/>
      </c>
    </row>
    <row r="98" ht="20.1" customHeight="1" spans="1:14">
      <c r="A98" s="212" t="s">
        <v>2551</v>
      </c>
      <c r="B98" s="133" t="s">
        <v>2552</v>
      </c>
      <c r="C98" s="67"/>
      <c r="D98" s="67"/>
      <c r="E98" s="67"/>
      <c r="F98" s="135" t="str">
        <f t="shared" si="8"/>
        <v/>
      </c>
      <c r="G98" s="135" t="str">
        <f t="shared" si="9"/>
        <v/>
      </c>
      <c r="H98" s="136" t="s">
        <v>2553</v>
      </c>
      <c r="I98" s="149" t="s">
        <v>2554</v>
      </c>
      <c r="J98" s="67"/>
      <c r="K98" s="67"/>
      <c r="L98" s="67"/>
      <c r="M98" s="135" t="str">
        <f t="shared" si="10"/>
        <v/>
      </c>
      <c r="N98" s="135" t="str">
        <f t="shared" si="11"/>
        <v/>
      </c>
    </row>
    <row r="99" ht="20.1" customHeight="1" spans="1:14">
      <c r="A99" s="133"/>
      <c r="B99" s="133"/>
      <c r="C99" s="67"/>
      <c r="D99" s="67"/>
      <c r="E99" s="67"/>
      <c r="F99" s="67"/>
      <c r="G99" s="67"/>
      <c r="H99" s="136"/>
      <c r="I99" s="149"/>
      <c r="J99" s="67"/>
      <c r="K99" s="67"/>
      <c r="L99" s="67"/>
      <c r="M99" s="67"/>
      <c r="N99" s="67"/>
    </row>
    <row r="100" ht="20.1" customHeight="1" spans="1:14">
      <c r="A100" s="133"/>
      <c r="B100" s="133"/>
      <c r="C100" s="67"/>
      <c r="D100" s="67"/>
      <c r="E100" s="67"/>
      <c r="F100" s="67"/>
      <c r="G100" s="67"/>
      <c r="H100" s="136"/>
      <c r="I100" s="149"/>
      <c r="J100" s="67"/>
      <c r="K100" s="67"/>
      <c r="L100" s="67"/>
      <c r="M100" s="67"/>
      <c r="N100" s="67"/>
    </row>
    <row r="101" ht="20.1" customHeight="1" spans="1:14">
      <c r="A101" s="133"/>
      <c r="B101" s="68"/>
      <c r="C101" s="67"/>
      <c r="D101" s="67"/>
      <c r="E101" s="67"/>
      <c r="F101" s="67"/>
      <c r="G101" s="67"/>
      <c r="H101" s="136"/>
      <c r="I101" s="68"/>
      <c r="J101" s="67"/>
      <c r="K101" s="67"/>
      <c r="L101" s="67"/>
      <c r="M101" s="67"/>
      <c r="N101" s="67"/>
    </row>
    <row r="102" ht="20.1" customHeight="1" spans="1:14">
      <c r="A102" s="133"/>
      <c r="B102" s="68"/>
      <c r="C102" s="67"/>
      <c r="D102" s="67"/>
      <c r="E102" s="67"/>
      <c r="F102" s="67"/>
      <c r="G102" s="67"/>
      <c r="H102" s="136"/>
      <c r="I102" s="68"/>
      <c r="J102" s="67"/>
      <c r="K102" s="67"/>
      <c r="L102" s="67"/>
      <c r="M102" s="67"/>
      <c r="N102" s="67"/>
    </row>
    <row r="103" ht="20.1" customHeight="1" spans="1:14">
      <c r="A103" s="133">
        <v>0</v>
      </c>
      <c r="B103" s="154" t="s">
        <v>81</v>
      </c>
      <c r="C103" s="135">
        <f>SUM(C7:C8)</f>
        <v>79053</v>
      </c>
      <c r="D103" s="135">
        <f>SUM(D7:D8)</f>
        <v>96310</v>
      </c>
      <c r="E103" s="135">
        <f>SUM(E7:E8)</f>
        <v>90478</v>
      </c>
      <c r="F103" s="135">
        <f>IF(C103=0,"",ROUND(E103/C103*100,1))</f>
        <v>114.5</v>
      </c>
      <c r="G103" s="135">
        <f>IF(D103=0,"",ROUND(E103/D103*100,1))</f>
        <v>93.9</v>
      </c>
      <c r="H103" s="136"/>
      <c r="I103" s="154" t="s">
        <v>2335</v>
      </c>
      <c r="J103" s="135">
        <f>SUM(J7:J8)</f>
        <v>79053</v>
      </c>
      <c r="K103" s="135">
        <f>SUM(K7:K8)</f>
        <v>96310</v>
      </c>
      <c r="L103" s="135">
        <f>SUM(L7:L8)</f>
        <v>90478</v>
      </c>
      <c r="M103" s="135">
        <f>IF(J103=0,"",ROUND(L103/J103*100,1))</f>
        <v>114.5</v>
      </c>
      <c r="N103" s="135">
        <f>IF(K103=0,"",ROUND(L103/K103*100,1))</f>
        <v>93.9</v>
      </c>
    </row>
    <row r="104" ht="20.1" customHeight="1"/>
    <row r="105" spans="2:14">
      <c r="B105" s="155" t="str">
        <f>IF(E103=L103,"","预算数收支不等")</f>
        <v/>
      </c>
      <c r="C105" s="155" t="str">
        <f>IF(D87=表九!K253,"","上年执行数从政府性基金调入和上年执行数政府性基金调出不等")</f>
        <v/>
      </c>
      <c r="D105" s="155" t="str">
        <f>IF(E85=K98,"","上年执行数年终结余和预算数上年结余不等")</f>
        <v/>
      </c>
      <c r="E105" s="155" t="str">
        <f>IF(E87=表九!L253,"","预算数从政府性基金调入和预算数政府性基金调出不等")</f>
        <v/>
      </c>
      <c r="F105" s="155" t="str">
        <f>IF(C90=0,"","该位置不是市县所用科目")</f>
        <v/>
      </c>
      <c r="G105" s="155" t="str">
        <f>IF(D90=0,"","该位置不是市县所用科目")</f>
        <v/>
      </c>
      <c r="H105" s="156"/>
      <c r="I105" s="155" t="str">
        <f>IF(E90=0,"","该位置不是市县所用科目")</f>
        <v/>
      </c>
      <c r="J105" s="155" t="str">
        <f>IF(J91=0,"","该位置不是市县所用科目")</f>
        <v/>
      </c>
      <c r="K105" s="155" t="str">
        <f>IF(K91=0,"","该位置不是市县所用科目")</f>
        <v/>
      </c>
      <c r="L105" s="155" t="str">
        <f>IF(L91=0,"","该位置不是市县所用科目")</f>
        <v/>
      </c>
      <c r="M105" s="155" t="str">
        <f>IF(C103=J103,"","上年预算数收支不等")</f>
        <v/>
      </c>
      <c r="N105" s="155" t="str">
        <f>IF(D103=K103,"","上年执行数收支不等")</f>
        <v/>
      </c>
    </row>
    <row r="106" spans="2:2">
      <c r="B106" s="129" t="s">
        <v>2555</v>
      </c>
    </row>
  </sheetData>
  <protectedRanges>
    <protectedRange password="CC35" sqref="F31:F51" name="F31:F51"/>
  </protectedRanges>
  <mergeCells count="13">
    <mergeCell ref="B2:N2"/>
    <mergeCell ref="A4:G4"/>
    <mergeCell ref="H4:N4"/>
    <mergeCell ref="E5:G5"/>
    <mergeCell ref="L5:N5"/>
    <mergeCell ref="A5:A6"/>
    <mergeCell ref="B5:B6"/>
    <mergeCell ref="C5:C6"/>
    <mergeCell ref="D5:D6"/>
    <mergeCell ref="H5:H6"/>
    <mergeCell ref="I5:I6"/>
    <mergeCell ref="J5:J6"/>
    <mergeCell ref="K5:K6"/>
  </mergeCells>
  <conditionalFormatting sqref="A1:A65539">
    <cfRule type="duplicateValues" dxfId="0" priority="8"/>
  </conditionalFormatting>
  <conditionalFormatting sqref="H1:H65539">
    <cfRule type="duplicateValues" dxfId="0" priority="1"/>
  </conditionalFormatting>
  <printOptions horizontalCentered="1"/>
  <pageMargins left="0.4722222" right="0.4722222" top="0.5902778" bottom="0.4722222" header="0.3145833" footer="0.3145833"/>
  <pageSetup paperSize="9" scale="6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3"/>
  <sheetViews>
    <sheetView showGridLines="0" showZeros="0" workbookViewId="0">
      <pane ySplit="5" topLeftCell="A201" activePane="bottomLeft" state="frozen"/>
      <selection/>
      <selection pane="bottomLeft" activeCell="C215" sqref="C215"/>
    </sheetView>
  </sheetViews>
  <sheetFormatPr defaultColWidth="9" defaultRowHeight="13.5"/>
  <cols>
    <col min="1" max="1" width="9.38333333333333" style="3" customWidth="1"/>
    <col min="2" max="2" width="45.25" style="3" customWidth="1"/>
    <col min="3" max="9" width="14" style="4" customWidth="1"/>
    <col min="10" max="10" width="13" style="3" customWidth="1"/>
    <col min="11" max="11" width="12.3833333333333" style="3" customWidth="1"/>
    <col min="12" max="16384" width="9" style="3"/>
  </cols>
  <sheetData>
    <row r="1" ht="14.25" spans="1:1">
      <c r="A1" s="99" t="s">
        <v>2556</v>
      </c>
    </row>
    <row r="2" s="1" customFormat="1" ht="22.5" spans="1:9">
      <c r="A2" s="100" t="s">
        <v>2557</v>
      </c>
      <c r="B2" s="100"/>
      <c r="C2" s="100"/>
      <c r="D2" s="100"/>
      <c r="E2" s="100"/>
      <c r="F2" s="100"/>
      <c r="G2" s="100"/>
      <c r="H2" s="100"/>
      <c r="I2" s="100"/>
    </row>
    <row r="3" ht="18" customHeight="1" spans="9:9">
      <c r="I3" s="23" t="s">
        <v>19</v>
      </c>
    </row>
    <row r="4" s="2" customFormat="1" ht="31.5" customHeight="1" spans="1:11">
      <c r="A4" s="102" t="s">
        <v>20</v>
      </c>
      <c r="B4" s="103"/>
      <c r="C4" s="9" t="s">
        <v>2558</v>
      </c>
      <c r="D4" s="9" t="s">
        <v>2559</v>
      </c>
      <c r="E4" s="9" t="s">
        <v>2560</v>
      </c>
      <c r="F4" s="9" t="s">
        <v>2561</v>
      </c>
      <c r="G4" s="9" t="s">
        <v>2562</v>
      </c>
      <c r="H4" s="9" t="s">
        <v>2563</v>
      </c>
      <c r="I4" s="9" t="s">
        <v>2564</v>
      </c>
      <c r="J4" s="119" t="s">
        <v>2565</v>
      </c>
      <c r="K4" s="120" t="s">
        <v>2566</v>
      </c>
    </row>
    <row r="5" s="2" customFormat="1" ht="27" customHeight="1" spans="1:11">
      <c r="A5" s="104" t="s">
        <v>24</v>
      </c>
      <c r="B5" s="8" t="s">
        <v>25</v>
      </c>
      <c r="C5" s="9"/>
      <c r="D5" s="9"/>
      <c r="E5" s="10"/>
      <c r="F5" s="9"/>
      <c r="G5" s="9"/>
      <c r="H5" s="9"/>
      <c r="I5" s="9"/>
      <c r="J5" s="119"/>
      <c r="K5" s="120"/>
    </row>
    <row r="6" ht="20.1" customHeight="1" spans="1:11">
      <c r="A6" s="112" t="s">
        <v>84</v>
      </c>
      <c r="B6" s="113" t="s">
        <v>85</v>
      </c>
      <c r="C6" s="14">
        <f>SUM(表二!E6)</f>
        <v>18576</v>
      </c>
      <c r="D6" s="14">
        <f t="shared" ref="D6:I6" si="0">SUM(D7:D32)</f>
        <v>18576</v>
      </c>
      <c r="E6" s="14">
        <f t="shared" si="0"/>
        <v>0</v>
      </c>
      <c r="F6" s="14">
        <f t="shared" si="0"/>
        <v>0</v>
      </c>
      <c r="G6" s="14">
        <f t="shared" si="0"/>
        <v>0</v>
      </c>
      <c r="H6" s="14">
        <f t="shared" si="0"/>
        <v>0</v>
      </c>
      <c r="I6" s="14">
        <f t="shared" si="0"/>
        <v>0</v>
      </c>
      <c r="J6" s="26" t="str">
        <f>IF(表四!C6=SUM(表四!D6:I6),"","分项不等于合计数")</f>
        <v/>
      </c>
      <c r="K6" s="26" t="str">
        <f>IF(E6=表三!E57,"","表三专项转移支付收入不等于表四专项安排数")</f>
        <v/>
      </c>
    </row>
    <row r="7" ht="20.1" customHeight="1" spans="1:10">
      <c r="A7" s="114" t="s">
        <v>86</v>
      </c>
      <c r="B7" s="115" t="s">
        <v>87</v>
      </c>
      <c r="C7" s="14">
        <f>SUM(表二!E7)</f>
        <v>383</v>
      </c>
      <c r="D7" s="16">
        <v>383</v>
      </c>
      <c r="E7" s="16"/>
      <c r="F7" s="16"/>
      <c r="G7" s="16"/>
      <c r="H7" s="16"/>
      <c r="I7" s="16"/>
      <c r="J7" s="26" t="str">
        <f>IF(表四!C7=SUM(表四!D7:I7),"","分项不等于合计数")</f>
        <v/>
      </c>
    </row>
    <row r="8" ht="20.1" customHeight="1" spans="1:10">
      <c r="A8" s="114" t="s">
        <v>110</v>
      </c>
      <c r="B8" s="115" t="s">
        <v>111</v>
      </c>
      <c r="C8" s="14">
        <f>SUM(表二!E19)</f>
        <v>445</v>
      </c>
      <c r="D8" s="16">
        <v>445</v>
      </c>
      <c r="E8" s="16"/>
      <c r="F8" s="16"/>
      <c r="G8" s="16"/>
      <c r="H8" s="16"/>
      <c r="I8" s="16"/>
      <c r="J8" s="26" t="str">
        <f>IF(表四!C8=SUM(表四!D8:I8),"","分项不等于合计数")</f>
        <v/>
      </c>
    </row>
    <row r="9" ht="20.1" customHeight="1" spans="1:10">
      <c r="A9" s="114" t="s">
        <v>124</v>
      </c>
      <c r="B9" s="115" t="s">
        <v>125</v>
      </c>
      <c r="C9" s="14">
        <f>SUM(表二!E28)</f>
        <v>5977</v>
      </c>
      <c r="D9" s="16">
        <v>5977</v>
      </c>
      <c r="E9" s="16"/>
      <c r="F9" s="16"/>
      <c r="G9" s="16"/>
      <c r="H9" s="16"/>
      <c r="I9" s="16"/>
      <c r="J9" s="26" t="str">
        <f>IF(表四!C9=SUM(表四!D9:I9),"","分项不等于合计数")</f>
        <v/>
      </c>
    </row>
    <row r="10" ht="20.1" customHeight="1" spans="1:10">
      <c r="A10" s="114" t="s">
        <v>142</v>
      </c>
      <c r="B10" s="115" t="s">
        <v>143</v>
      </c>
      <c r="C10" s="14">
        <f>SUM(表二!E39)</f>
        <v>552</v>
      </c>
      <c r="D10" s="16">
        <v>552</v>
      </c>
      <c r="E10" s="16"/>
      <c r="F10" s="16"/>
      <c r="G10" s="16"/>
      <c r="H10" s="16"/>
      <c r="I10" s="16"/>
      <c r="J10" s="26" t="str">
        <f>IF(表四!C10=SUM(表四!D10:I10),"","分项不等于合计数")</f>
        <v/>
      </c>
    </row>
    <row r="11" ht="20.1" customHeight="1" spans="1:10">
      <c r="A11" s="114" t="s">
        <v>160</v>
      </c>
      <c r="B11" s="116" t="s">
        <v>161</v>
      </c>
      <c r="C11" s="14">
        <f>SUM(表二!E50)</f>
        <v>222</v>
      </c>
      <c r="D11" s="16">
        <v>222</v>
      </c>
      <c r="E11" s="16"/>
      <c r="F11" s="16"/>
      <c r="G11" s="16"/>
      <c r="H11" s="16"/>
      <c r="I11" s="16"/>
      <c r="J11" s="26" t="str">
        <f>IF(表四!C11=SUM(表四!D11:I11),"","分项不等于合计数")</f>
        <v/>
      </c>
    </row>
    <row r="12" ht="20.1" customHeight="1" spans="1:10">
      <c r="A12" s="114" t="s">
        <v>178</v>
      </c>
      <c r="B12" s="115" t="s">
        <v>179</v>
      </c>
      <c r="C12" s="14">
        <f>SUM(表二!E61)</f>
        <v>1280</v>
      </c>
      <c r="D12" s="16">
        <v>1280</v>
      </c>
      <c r="E12" s="16"/>
      <c r="F12" s="16"/>
      <c r="G12" s="16"/>
      <c r="H12" s="16"/>
      <c r="I12" s="16"/>
      <c r="J12" s="26" t="str">
        <f>IF(表四!C12=SUM(表四!D12:I12),"","分项不等于合计数")</f>
        <v/>
      </c>
    </row>
    <row r="13" ht="20.1" customHeight="1" spans="1:10">
      <c r="A13" s="114" t="s">
        <v>196</v>
      </c>
      <c r="B13" s="115" t="s">
        <v>197</v>
      </c>
      <c r="C13" s="14">
        <f>SUM(表二!E72)</f>
        <v>400</v>
      </c>
      <c r="D13" s="16">
        <v>400</v>
      </c>
      <c r="E13" s="16"/>
      <c r="F13" s="16"/>
      <c r="G13" s="16"/>
      <c r="H13" s="16"/>
      <c r="I13" s="16"/>
      <c r="J13" s="26" t="str">
        <f>IF(表四!C13=SUM(表四!D13:I13),"","分项不等于合计数")</f>
        <v/>
      </c>
    </row>
    <row r="14" ht="20.1" customHeight="1" spans="1:10">
      <c r="A14" s="114" t="s">
        <v>207</v>
      </c>
      <c r="B14" s="116" t="s">
        <v>208</v>
      </c>
      <c r="C14" s="14">
        <f>SUM(表二!E80)</f>
        <v>334</v>
      </c>
      <c r="D14" s="16">
        <v>334</v>
      </c>
      <c r="E14" s="16"/>
      <c r="F14" s="16"/>
      <c r="G14" s="16"/>
      <c r="H14" s="16"/>
      <c r="I14" s="16"/>
      <c r="J14" s="26" t="str">
        <f>IF(表四!C14=SUM(表四!D14:I14),"","分项不等于合计数")</f>
        <v/>
      </c>
    </row>
    <row r="15" ht="20.1" customHeight="1" spans="1:10">
      <c r="A15" s="114" t="s">
        <v>220</v>
      </c>
      <c r="B15" s="115" t="s">
        <v>221</v>
      </c>
      <c r="C15" s="14">
        <f>SUM(表二!E89)</f>
        <v>0</v>
      </c>
      <c r="D15" s="16"/>
      <c r="E15" s="16"/>
      <c r="F15" s="16"/>
      <c r="G15" s="16"/>
      <c r="H15" s="16"/>
      <c r="I15" s="16"/>
      <c r="J15" s="26" t="str">
        <f>IF(表四!C15=SUM(表四!D15:I15),"","分项不等于合计数")</f>
        <v/>
      </c>
    </row>
    <row r="16" ht="20.1" customHeight="1" spans="1:10">
      <c r="A16" s="114" t="s">
        <v>241</v>
      </c>
      <c r="B16" s="12" t="s">
        <v>242</v>
      </c>
      <c r="C16" s="14">
        <f>SUM(表二!E102)</f>
        <v>1191</v>
      </c>
      <c r="D16" s="16">
        <v>1191</v>
      </c>
      <c r="E16" s="16"/>
      <c r="F16" s="16"/>
      <c r="G16" s="16"/>
      <c r="H16" s="16"/>
      <c r="I16" s="16"/>
      <c r="J16" s="26" t="str">
        <f>IF(表四!C16=SUM(表四!D16:I16),"","分项不等于合计数")</f>
        <v/>
      </c>
    </row>
    <row r="17" ht="20.1" customHeight="1" spans="1:10">
      <c r="A17" s="114" t="s">
        <v>255</v>
      </c>
      <c r="B17" s="12" t="s">
        <v>256</v>
      </c>
      <c r="C17" s="14">
        <f>SUM(表二!E111)</f>
        <v>566</v>
      </c>
      <c r="D17" s="16">
        <v>566</v>
      </c>
      <c r="E17" s="16"/>
      <c r="F17" s="16"/>
      <c r="G17" s="16"/>
      <c r="H17" s="16"/>
      <c r="I17" s="16"/>
      <c r="J17" s="26" t="str">
        <f>IF(表四!C17=SUM(表四!D17:I17),"","分项不等于合计数")</f>
        <v/>
      </c>
    </row>
    <row r="18" ht="20.1" customHeight="1" spans="1:10">
      <c r="A18" s="114" t="s">
        <v>273</v>
      </c>
      <c r="B18" s="116" t="s">
        <v>274</v>
      </c>
      <c r="C18" s="14">
        <f>SUM(表二!E122)</f>
        <v>0</v>
      </c>
      <c r="D18" s="16"/>
      <c r="E18" s="16"/>
      <c r="F18" s="16"/>
      <c r="G18" s="16"/>
      <c r="H18" s="16"/>
      <c r="I18" s="16"/>
      <c r="J18" s="26" t="str">
        <f>IF(表四!C18=SUM(表四!D18:I18),"","分项不等于合计数")</f>
        <v/>
      </c>
    </row>
    <row r="19" ht="20.1" customHeight="1" spans="1:10">
      <c r="A19" s="114" t="s">
        <v>293</v>
      </c>
      <c r="B19" s="115" t="s">
        <v>294</v>
      </c>
      <c r="C19" s="14">
        <f>SUM(表二!E134)</f>
        <v>0</v>
      </c>
      <c r="D19" s="16"/>
      <c r="E19" s="16"/>
      <c r="F19" s="16"/>
      <c r="G19" s="16"/>
      <c r="H19" s="16"/>
      <c r="I19" s="16"/>
      <c r="J19" s="26" t="str">
        <f>IF(表四!C19=SUM(表四!D19:I19),"","分项不等于合计数")</f>
        <v/>
      </c>
    </row>
    <row r="20" ht="20.1" customHeight="1" spans="1:10">
      <c r="A20" s="114" t="s">
        <v>303</v>
      </c>
      <c r="B20" s="115" t="s">
        <v>304</v>
      </c>
      <c r="C20" s="117">
        <f>SUM(表二!E141)</f>
        <v>0</v>
      </c>
      <c r="D20" s="16"/>
      <c r="E20" s="16"/>
      <c r="F20" s="16"/>
      <c r="G20" s="16"/>
      <c r="H20" s="16"/>
      <c r="I20" s="16"/>
      <c r="J20" s="26" t="str">
        <f>IF(表四!C20=SUM(表四!D20:I20),"","分项不等于合计数")</f>
        <v/>
      </c>
    </row>
    <row r="21" ht="20.1" customHeight="1" spans="1:10">
      <c r="A21" s="114" t="s">
        <v>315</v>
      </c>
      <c r="B21" s="116" t="s">
        <v>316</v>
      </c>
      <c r="C21" s="117">
        <f>SUM(表二!E149)</f>
        <v>0</v>
      </c>
      <c r="D21" s="16"/>
      <c r="E21" s="16"/>
      <c r="F21" s="16"/>
      <c r="G21" s="16"/>
      <c r="H21" s="16"/>
      <c r="I21" s="16"/>
      <c r="J21" s="26" t="str">
        <f>IF(表四!C21=SUM(表四!D21:I21),"","分项不等于合计数")</f>
        <v/>
      </c>
    </row>
    <row r="22" ht="18.75" customHeight="1" spans="1:10">
      <c r="A22" s="114" t="s">
        <v>324</v>
      </c>
      <c r="B22" s="116" t="s">
        <v>325</v>
      </c>
      <c r="C22" s="14">
        <f>SUM(表二!E155)</f>
        <v>5</v>
      </c>
      <c r="D22" s="16">
        <v>5</v>
      </c>
      <c r="E22" s="16"/>
      <c r="F22" s="16"/>
      <c r="G22" s="16"/>
      <c r="H22" s="16"/>
      <c r="I22" s="16"/>
      <c r="J22" s="26" t="str">
        <f>IF(表四!C22=SUM(表四!D22:I22),"","分项不等于合计数")</f>
        <v/>
      </c>
    </row>
    <row r="23" ht="20.1" customHeight="1" spans="1:10">
      <c r="A23" s="114" t="s">
        <v>333</v>
      </c>
      <c r="B23" s="116" t="s">
        <v>334</v>
      </c>
      <c r="C23" s="14">
        <f>SUM(表二!E162)</f>
        <v>6</v>
      </c>
      <c r="D23" s="16">
        <v>6</v>
      </c>
      <c r="E23" s="16"/>
      <c r="F23" s="16"/>
      <c r="G23" s="16"/>
      <c r="H23" s="16"/>
      <c r="I23" s="16"/>
      <c r="J23" s="26" t="str">
        <f>IF(表四!C23=SUM(表四!D23:I23),"","分项不等于合计数")</f>
        <v/>
      </c>
    </row>
    <row r="24" ht="20.1" customHeight="1" spans="1:10">
      <c r="A24" s="114" t="s">
        <v>343</v>
      </c>
      <c r="B24" s="116" t="s">
        <v>344</v>
      </c>
      <c r="C24" s="14">
        <f>SUM(表二!E169)</f>
        <v>1542</v>
      </c>
      <c r="D24" s="16">
        <v>1542</v>
      </c>
      <c r="E24" s="16"/>
      <c r="F24" s="16"/>
      <c r="G24" s="16"/>
      <c r="H24" s="16"/>
      <c r="I24" s="16"/>
      <c r="J24" s="26" t="str">
        <f>IF(表四!C24=SUM(表四!D24:I24),"","分项不等于合计数")</f>
        <v/>
      </c>
    </row>
    <row r="25" ht="20.1" customHeight="1" spans="1:10">
      <c r="A25" s="114" t="s">
        <v>353</v>
      </c>
      <c r="B25" s="116" t="s">
        <v>354</v>
      </c>
      <c r="C25" s="14">
        <f>SUM(表二!E176)</f>
        <v>367</v>
      </c>
      <c r="D25" s="16">
        <v>367</v>
      </c>
      <c r="E25" s="16"/>
      <c r="F25" s="16"/>
      <c r="G25" s="16"/>
      <c r="H25" s="16"/>
      <c r="I25" s="16"/>
      <c r="J25" s="26" t="str">
        <f>IF(表四!C25=SUM(表四!D25:I25),"","分项不等于合计数")</f>
        <v/>
      </c>
    </row>
    <row r="26" ht="20.1" customHeight="1" spans="1:10">
      <c r="A26" s="114" t="s">
        <v>363</v>
      </c>
      <c r="B26" s="116" t="s">
        <v>364</v>
      </c>
      <c r="C26" s="14">
        <f>SUM(表二!E183)</f>
        <v>298</v>
      </c>
      <c r="D26" s="16">
        <v>298</v>
      </c>
      <c r="E26" s="16"/>
      <c r="F26" s="16"/>
      <c r="G26" s="16"/>
      <c r="H26" s="16"/>
      <c r="I26" s="16"/>
      <c r="J26" s="26" t="str">
        <f>IF(表四!C26=SUM(表四!D26:I26),"","分项不等于合计数")</f>
        <v/>
      </c>
    </row>
    <row r="27" ht="20.1" customHeight="1" spans="1:10">
      <c r="A27" s="114" t="s">
        <v>373</v>
      </c>
      <c r="B27" s="116" t="s">
        <v>374</v>
      </c>
      <c r="C27" s="14">
        <f>SUM(表二!E190)</f>
        <v>249</v>
      </c>
      <c r="D27" s="16">
        <v>249</v>
      </c>
      <c r="E27" s="16"/>
      <c r="F27" s="16"/>
      <c r="G27" s="16"/>
      <c r="H27" s="16"/>
      <c r="I27" s="16"/>
      <c r="J27" s="26" t="str">
        <f>IF(表四!C27=SUM(表四!D27:I27),"","分项不等于合计数")</f>
        <v/>
      </c>
    </row>
    <row r="28" ht="20.1" customHeight="1" spans="1:10">
      <c r="A28" s="114" t="s">
        <v>385</v>
      </c>
      <c r="B28" s="116" t="s">
        <v>386</v>
      </c>
      <c r="C28" s="14">
        <f>SUM(表二!E198)</f>
        <v>0</v>
      </c>
      <c r="D28" s="16"/>
      <c r="E28" s="16"/>
      <c r="F28" s="16"/>
      <c r="G28" s="16"/>
      <c r="H28" s="16"/>
      <c r="I28" s="16"/>
      <c r="J28" s="26" t="str">
        <f>IF(表四!C28=SUM(表四!D28:I28),"","分项不等于合计数")</f>
        <v/>
      </c>
    </row>
    <row r="29" ht="20.1" customHeight="1" spans="1:10">
      <c r="A29" s="114" t="s">
        <v>393</v>
      </c>
      <c r="B29" s="116" t="s">
        <v>394</v>
      </c>
      <c r="C29" s="14">
        <f>SUM(表二!E204)</f>
        <v>1040</v>
      </c>
      <c r="D29" s="16">
        <v>1040</v>
      </c>
      <c r="E29" s="16"/>
      <c r="F29" s="16"/>
      <c r="G29" s="16"/>
      <c r="H29" s="16"/>
      <c r="I29" s="16"/>
      <c r="J29" s="26" t="str">
        <f>IF(表四!C29=SUM(表四!D29:I29),"","分项不等于合计数")</f>
        <v/>
      </c>
    </row>
    <row r="30" ht="20.1" customHeight="1" spans="1:10">
      <c r="A30" s="114" t="s">
        <v>401</v>
      </c>
      <c r="B30" s="115" t="s">
        <v>402</v>
      </c>
      <c r="C30" s="14">
        <f>SUM(表二!E210)</f>
        <v>0</v>
      </c>
      <c r="D30" s="16"/>
      <c r="E30" s="16"/>
      <c r="F30" s="16"/>
      <c r="G30" s="16"/>
      <c r="H30" s="16"/>
      <c r="I30" s="16"/>
      <c r="J30" s="26" t="str">
        <f>IF(表四!C30=SUM(表四!D30:I30),"","分项不等于合计数")</f>
        <v/>
      </c>
    </row>
    <row r="31" ht="20.1" customHeight="1" spans="1:10">
      <c r="A31" s="114" t="s">
        <v>411</v>
      </c>
      <c r="B31" s="115" t="s">
        <v>412</v>
      </c>
      <c r="C31" s="14">
        <f>SUM(表二!E217)</f>
        <v>1267</v>
      </c>
      <c r="D31" s="16">
        <v>1267</v>
      </c>
      <c r="E31" s="16"/>
      <c r="F31" s="16"/>
      <c r="G31" s="16"/>
      <c r="H31" s="16"/>
      <c r="I31" s="16"/>
      <c r="J31" s="26" t="str">
        <f>IF(表四!C31=SUM(表四!D31:I31),"","分项不等于合计数")</f>
        <v/>
      </c>
    </row>
    <row r="32" ht="20.1" customHeight="1" spans="1:10">
      <c r="A32" s="114" t="s">
        <v>436</v>
      </c>
      <c r="B32" s="115" t="s">
        <v>437</v>
      </c>
      <c r="C32" s="14">
        <f>SUM(表二!E232)</f>
        <v>2452</v>
      </c>
      <c r="D32" s="16">
        <v>2452</v>
      </c>
      <c r="E32" s="16"/>
      <c r="F32" s="16"/>
      <c r="G32" s="16"/>
      <c r="H32" s="16"/>
      <c r="I32" s="16"/>
      <c r="J32" s="26" t="str">
        <f>IF(表四!C32=SUM(表四!D32:I32),"","分项不等于合计数")</f>
        <v/>
      </c>
    </row>
    <row r="33" ht="20.1" customHeight="1" spans="1:11">
      <c r="A33" s="112" t="s">
        <v>442</v>
      </c>
      <c r="B33" s="113" t="s">
        <v>443</v>
      </c>
      <c r="C33" s="14">
        <f>SUM(表二!E235)</f>
        <v>0</v>
      </c>
      <c r="D33" s="14">
        <f t="shared" ref="D33:I33" si="1">SUM(D34:D35)</f>
        <v>0</v>
      </c>
      <c r="E33" s="14">
        <f t="shared" si="1"/>
        <v>0</v>
      </c>
      <c r="F33" s="14">
        <f t="shared" si="1"/>
        <v>0</v>
      </c>
      <c r="G33" s="14">
        <f t="shared" si="1"/>
        <v>0</v>
      </c>
      <c r="H33" s="14">
        <f t="shared" si="1"/>
        <v>0</v>
      </c>
      <c r="I33" s="14">
        <f t="shared" si="1"/>
        <v>0</v>
      </c>
      <c r="J33" s="26" t="str">
        <f>IF(表四!C33=SUM(表四!D33:I33),"","分项不等于合计数")</f>
        <v/>
      </c>
      <c r="K33" s="26" t="str">
        <f>IF(E33=表三!E58,"","表三专项转移支付收入不等于表四专项安排数")</f>
        <v/>
      </c>
    </row>
    <row r="34" ht="20.1" customHeight="1" spans="1:10">
      <c r="A34" s="114" t="s">
        <v>444</v>
      </c>
      <c r="B34" s="115" t="s">
        <v>445</v>
      </c>
      <c r="C34" s="14">
        <f>SUM(表二!E236)</f>
        <v>0</v>
      </c>
      <c r="D34" s="16"/>
      <c r="E34" s="16"/>
      <c r="F34" s="16"/>
      <c r="G34" s="16"/>
      <c r="H34" s="16"/>
      <c r="I34" s="16"/>
      <c r="J34" s="26" t="str">
        <f>IF(表四!C34=SUM(表四!D34:I34),"","分项不等于合计数")</f>
        <v/>
      </c>
    </row>
    <row r="35" ht="20.1" customHeight="1" spans="1:10">
      <c r="A35" s="114" t="s">
        <v>458</v>
      </c>
      <c r="B35" s="115" t="s">
        <v>459</v>
      </c>
      <c r="C35" s="14">
        <f>SUM(表二!E241,表二!E243)</f>
        <v>0</v>
      </c>
      <c r="D35" s="16"/>
      <c r="E35" s="16"/>
      <c r="F35" s="16"/>
      <c r="G35" s="16"/>
      <c r="H35" s="16"/>
      <c r="I35" s="16"/>
      <c r="J35" s="26" t="str">
        <f>IF(表四!C35=SUM(表四!D35:I35),"","分项不等于合计数")</f>
        <v/>
      </c>
    </row>
    <row r="36" ht="20.1" customHeight="1" spans="1:11">
      <c r="A36" s="112" t="s">
        <v>462</v>
      </c>
      <c r="B36" s="113" t="s">
        <v>463</v>
      </c>
      <c r="C36" s="14">
        <f>SUM(表二!E245)</f>
        <v>70</v>
      </c>
      <c r="D36" s="14">
        <f t="shared" ref="D36:I36" si="2">SUM(D37:D38)</f>
        <v>70</v>
      </c>
      <c r="E36" s="14">
        <f t="shared" si="2"/>
        <v>0</v>
      </c>
      <c r="F36" s="14">
        <f t="shared" si="2"/>
        <v>0</v>
      </c>
      <c r="G36" s="14">
        <f t="shared" si="2"/>
        <v>0</v>
      </c>
      <c r="H36" s="14">
        <f t="shared" si="2"/>
        <v>0</v>
      </c>
      <c r="I36" s="14">
        <f t="shared" si="2"/>
        <v>0</v>
      </c>
      <c r="J36" s="26" t="str">
        <f>IF(表四!C36=SUM(表四!D36:I36),"","分项不等于合计数")</f>
        <v/>
      </c>
      <c r="K36" s="26" t="str">
        <f>IF(E36=表三!E59,"","表三专项转移支付收入不等于表四专项安排数")</f>
        <v/>
      </c>
    </row>
    <row r="37" ht="20.1" customHeight="1" spans="1:10">
      <c r="A37" s="105" t="s">
        <v>480</v>
      </c>
      <c r="B37" s="116" t="s">
        <v>481</v>
      </c>
      <c r="C37" s="14">
        <f>SUM(表二!E254)</f>
        <v>70</v>
      </c>
      <c r="D37" s="16">
        <v>70</v>
      </c>
      <c r="E37" s="16"/>
      <c r="F37" s="16"/>
      <c r="G37" s="16"/>
      <c r="H37" s="16"/>
      <c r="I37" s="16"/>
      <c r="J37" s="26" t="str">
        <f>IF(表四!C37=SUM(表四!D37:I37),"","分项不等于合计数")</f>
        <v/>
      </c>
    </row>
    <row r="38" ht="20.1" customHeight="1" spans="1:10">
      <c r="A38" s="105" t="s">
        <v>496</v>
      </c>
      <c r="B38" s="116" t="s">
        <v>497</v>
      </c>
      <c r="C38" s="14">
        <f>SUM(表二!E262)</f>
        <v>0</v>
      </c>
      <c r="D38" s="16"/>
      <c r="E38" s="16"/>
      <c r="F38" s="16"/>
      <c r="G38" s="16"/>
      <c r="H38" s="16"/>
      <c r="I38" s="16"/>
      <c r="J38" s="26" t="str">
        <f>IF(表四!C38=SUM(表四!D38:I38),"","分项不等于合计数")</f>
        <v/>
      </c>
    </row>
    <row r="39" ht="20.1" customHeight="1" spans="1:11">
      <c r="A39" s="118" t="s">
        <v>500</v>
      </c>
      <c r="B39" s="113" t="s">
        <v>501</v>
      </c>
      <c r="C39" s="14">
        <f>SUM(表二!E264)</f>
        <v>428</v>
      </c>
      <c r="D39" s="14">
        <f t="shared" ref="D39:I39" si="3">SUM(D40:D50)</f>
        <v>428</v>
      </c>
      <c r="E39" s="14">
        <f t="shared" si="3"/>
        <v>0</v>
      </c>
      <c r="F39" s="14">
        <f t="shared" si="3"/>
        <v>0</v>
      </c>
      <c r="G39" s="14">
        <f t="shared" si="3"/>
        <v>0</v>
      </c>
      <c r="H39" s="14">
        <f t="shared" si="3"/>
        <v>0</v>
      </c>
      <c r="I39" s="14">
        <f t="shared" si="3"/>
        <v>0</v>
      </c>
      <c r="J39" s="26" t="str">
        <f>IF(表四!C39=SUM(表四!D39:I39),"","分项不等于合计数")</f>
        <v/>
      </c>
      <c r="K39" s="26" t="str">
        <f>IF(E39=表三!E60,"","表三专项转移支付收入不等于表四专项安排数")</f>
        <v/>
      </c>
    </row>
    <row r="40" ht="20.1" customHeight="1" spans="1:10">
      <c r="A40" s="114" t="s">
        <v>502</v>
      </c>
      <c r="B40" s="115" t="s">
        <v>503</v>
      </c>
      <c r="C40" s="14">
        <f>SUM(表二!E265)</f>
        <v>0</v>
      </c>
      <c r="D40" s="16"/>
      <c r="E40" s="16"/>
      <c r="F40" s="16"/>
      <c r="G40" s="16"/>
      <c r="H40" s="16"/>
      <c r="I40" s="16"/>
      <c r="J40" s="26" t="str">
        <f>IF(表四!C40=SUM(表四!D40:I40),"","分项不等于合计数")</f>
        <v/>
      </c>
    </row>
    <row r="41" ht="20.1" customHeight="1" spans="1:10">
      <c r="A41" s="114" t="s">
        <v>508</v>
      </c>
      <c r="B41" s="116" t="s">
        <v>509</v>
      </c>
      <c r="C41" s="14">
        <f>SUM(表二!E268)</f>
        <v>0</v>
      </c>
      <c r="D41" s="16"/>
      <c r="E41" s="16"/>
      <c r="F41" s="16"/>
      <c r="G41" s="16"/>
      <c r="H41" s="16"/>
      <c r="I41" s="16"/>
      <c r="J41" s="26" t="str">
        <f>IF(表四!C41=SUM(表四!D41:I41),"","分项不等于合计数")</f>
        <v/>
      </c>
    </row>
    <row r="42" ht="20.1" customHeight="1" spans="1:10">
      <c r="A42" s="114" t="s">
        <v>525</v>
      </c>
      <c r="B42" s="115" t="s">
        <v>526</v>
      </c>
      <c r="C42" s="14">
        <f>SUM(表二!E279)</f>
        <v>0</v>
      </c>
      <c r="D42" s="16"/>
      <c r="E42" s="16"/>
      <c r="F42" s="16"/>
      <c r="G42" s="16"/>
      <c r="H42" s="16"/>
      <c r="I42" s="16"/>
      <c r="J42" s="26" t="str">
        <f>IF(表四!C42=SUM(表四!D42:I42),"","分项不等于合计数")</f>
        <v/>
      </c>
    </row>
    <row r="43" ht="20.1" customHeight="1" spans="1:10">
      <c r="A43" s="114" t="s">
        <v>535</v>
      </c>
      <c r="B43" s="115" t="s">
        <v>536</v>
      </c>
      <c r="C43" s="14">
        <f>SUM(表二!E286)</f>
        <v>2</v>
      </c>
      <c r="D43" s="16">
        <v>2</v>
      </c>
      <c r="E43" s="16"/>
      <c r="F43" s="16"/>
      <c r="G43" s="16"/>
      <c r="H43" s="16"/>
      <c r="I43" s="16"/>
      <c r="J43" s="26" t="str">
        <f>IF(表四!C43=SUM(表四!D43:I43),"","分项不等于合计数")</f>
        <v/>
      </c>
    </row>
    <row r="44" ht="20.1" customHeight="1" spans="1:10">
      <c r="A44" s="114" t="s">
        <v>547</v>
      </c>
      <c r="B44" s="12" t="s">
        <v>548</v>
      </c>
      <c r="C44" s="14">
        <f>SUM(表二!E294)</f>
        <v>50</v>
      </c>
      <c r="D44" s="16">
        <v>50</v>
      </c>
      <c r="E44" s="16"/>
      <c r="F44" s="16"/>
      <c r="G44" s="16"/>
      <c r="H44" s="16"/>
      <c r="I44" s="16"/>
      <c r="J44" s="26" t="str">
        <f>IF(表四!C44=SUM(表四!D44:I44),"","分项不等于合计数")</f>
        <v/>
      </c>
    </row>
    <row r="45" ht="20.1" customHeight="1" spans="1:10">
      <c r="A45" s="114" t="s">
        <v>561</v>
      </c>
      <c r="B45" s="115" t="s">
        <v>562</v>
      </c>
      <c r="C45" s="14">
        <f>SUM(表二!E303)</f>
        <v>376</v>
      </c>
      <c r="D45" s="16">
        <v>376</v>
      </c>
      <c r="E45" s="16"/>
      <c r="F45" s="16"/>
      <c r="G45" s="16"/>
      <c r="H45" s="16"/>
      <c r="I45" s="16"/>
      <c r="J45" s="26" t="str">
        <f>IF(表四!C45=SUM(表四!D45:I45),"","分项不等于合计数")</f>
        <v/>
      </c>
    </row>
    <row r="46" ht="20.1" customHeight="1" spans="1:10">
      <c r="A46" s="114" t="s">
        <v>584</v>
      </c>
      <c r="B46" s="115" t="s">
        <v>585</v>
      </c>
      <c r="C46" s="14">
        <f>SUM(表二!E317)</f>
        <v>0</v>
      </c>
      <c r="D46" s="16"/>
      <c r="E46" s="16"/>
      <c r="F46" s="16"/>
      <c r="G46" s="16"/>
      <c r="H46" s="16"/>
      <c r="I46" s="16"/>
      <c r="J46" s="26" t="str">
        <f>IF(表四!C46=SUM(表四!D46:I46),"","分项不等于合计数")</f>
        <v/>
      </c>
    </row>
    <row r="47" ht="20.1" customHeight="1" spans="1:10">
      <c r="A47" s="114" t="s">
        <v>599</v>
      </c>
      <c r="B47" s="116" t="s">
        <v>600</v>
      </c>
      <c r="C47" s="14">
        <f>SUM(表二!E327)</f>
        <v>0</v>
      </c>
      <c r="D47" s="16"/>
      <c r="E47" s="16"/>
      <c r="F47" s="16"/>
      <c r="G47" s="16"/>
      <c r="H47" s="16"/>
      <c r="I47" s="16"/>
      <c r="J47" s="26" t="str">
        <f>IF(表四!C47=SUM(表四!D47:I47),"","分项不等于合计数")</f>
        <v/>
      </c>
    </row>
    <row r="48" ht="20.1" customHeight="1" spans="1:10">
      <c r="A48" s="114" t="s">
        <v>614</v>
      </c>
      <c r="B48" s="12" t="s">
        <v>615</v>
      </c>
      <c r="C48" s="14">
        <f>SUM(表二!E337)</f>
        <v>0</v>
      </c>
      <c r="D48" s="16"/>
      <c r="E48" s="16"/>
      <c r="F48" s="16"/>
      <c r="G48" s="16"/>
      <c r="H48" s="16"/>
      <c r="I48" s="16"/>
      <c r="J48" s="26" t="str">
        <f>IF(表四!C48=SUM(表四!D48:I48),"","分项不等于合计数")</f>
        <v/>
      </c>
    </row>
    <row r="49" ht="20.1" customHeight="1" spans="1:10">
      <c r="A49" s="114" t="s">
        <v>626</v>
      </c>
      <c r="B49" s="115" t="s">
        <v>627</v>
      </c>
      <c r="C49" s="14">
        <f>SUM(表二!E345)</f>
        <v>0</v>
      </c>
      <c r="D49" s="16"/>
      <c r="E49" s="16"/>
      <c r="F49" s="16"/>
      <c r="G49" s="16"/>
      <c r="H49" s="16"/>
      <c r="I49" s="16"/>
      <c r="J49" s="26" t="str">
        <f>IF(表四!C49=SUM(表四!D49:I49),"","分项不等于合计数")</f>
        <v/>
      </c>
    </row>
    <row r="50" ht="20.1" customHeight="1" spans="1:10">
      <c r="A50" s="114" t="s">
        <v>635</v>
      </c>
      <c r="B50" s="115" t="s">
        <v>636</v>
      </c>
      <c r="C50" s="14">
        <f>SUM(表二!E351)</f>
        <v>0</v>
      </c>
      <c r="D50" s="16"/>
      <c r="E50" s="16"/>
      <c r="F50" s="16"/>
      <c r="G50" s="16"/>
      <c r="H50" s="16"/>
      <c r="I50" s="16"/>
      <c r="J50" s="26" t="str">
        <f>IF(表四!C50=SUM(表四!D50:I50),"","分项不等于合计数")</f>
        <v/>
      </c>
    </row>
    <row r="51" ht="19.5" customHeight="1" spans="1:11">
      <c r="A51" s="118" t="s">
        <v>641</v>
      </c>
      <c r="B51" s="113" t="s">
        <v>642</v>
      </c>
      <c r="C51" s="14">
        <f>SUM(表二!E354)</f>
        <v>18935</v>
      </c>
      <c r="D51" s="14">
        <f t="shared" ref="D51:I51" si="4">SUM(D52:D61)</f>
        <v>18935</v>
      </c>
      <c r="E51" s="14">
        <f t="shared" si="4"/>
        <v>0</v>
      </c>
      <c r="F51" s="14">
        <f t="shared" si="4"/>
        <v>0</v>
      </c>
      <c r="G51" s="14">
        <f t="shared" si="4"/>
        <v>0</v>
      </c>
      <c r="H51" s="14">
        <f t="shared" si="4"/>
        <v>0</v>
      </c>
      <c r="I51" s="14">
        <f t="shared" si="4"/>
        <v>0</v>
      </c>
      <c r="J51" s="26" t="str">
        <f>IF(表四!C51=SUM(表四!D51:I51),"","分项不等于合计数")</f>
        <v/>
      </c>
      <c r="K51" s="26" t="str">
        <f>IF(E51=表三!E61,"","表三专项转移支付收入不等于表四专项安排数")</f>
        <v/>
      </c>
    </row>
    <row r="52" ht="20.1" customHeight="1" spans="1:10">
      <c r="A52" s="114" t="s">
        <v>643</v>
      </c>
      <c r="B52" s="116" t="s">
        <v>644</v>
      </c>
      <c r="C52" s="14">
        <f>SUM(表二!E355)</f>
        <v>924</v>
      </c>
      <c r="D52" s="16">
        <v>924</v>
      </c>
      <c r="E52" s="16"/>
      <c r="F52" s="16"/>
      <c r="G52" s="16"/>
      <c r="H52" s="16"/>
      <c r="I52" s="16"/>
      <c r="J52" s="26" t="str">
        <f>IF(表四!C52=SUM(表四!D52:I52),"","分项不等于合计数")</f>
        <v/>
      </c>
    </row>
    <row r="53" ht="20.1" customHeight="1" spans="1:10">
      <c r="A53" s="114" t="s">
        <v>650</v>
      </c>
      <c r="B53" s="115" t="s">
        <v>651</v>
      </c>
      <c r="C53" s="14">
        <f>SUM(表二!E360)</f>
        <v>17961</v>
      </c>
      <c r="D53" s="16">
        <v>17961</v>
      </c>
      <c r="E53" s="16"/>
      <c r="F53" s="16"/>
      <c r="G53" s="16"/>
      <c r="H53" s="16"/>
      <c r="I53" s="16"/>
      <c r="J53" s="26" t="str">
        <f>IF(表四!C53=SUM(表四!D53:I53),"","分项不等于合计数")</f>
        <v/>
      </c>
    </row>
    <row r="54" ht="20.1" customHeight="1" spans="1:10">
      <c r="A54" s="114" t="s">
        <v>664</v>
      </c>
      <c r="B54" s="115" t="s">
        <v>665</v>
      </c>
      <c r="C54" s="14">
        <f>SUM(表二!E367)</f>
        <v>0</v>
      </c>
      <c r="D54" s="16"/>
      <c r="E54" s="16"/>
      <c r="F54" s="16"/>
      <c r="G54" s="16"/>
      <c r="H54" s="16"/>
      <c r="I54" s="16"/>
      <c r="J54" s="26" t="str">
        <f>IF(表四!C54=SUM(表四!D54:I54),"","分项不等于合计数")</f>
        <v/>
      </c>
    </row>
    <row r="55" ht="20.1" customHeight="1" spans="1:10">
      <c r="A55" s="114" t="s">
        <v>676</v>
      </c>
      <c r="B55" s="12" t="s">
        <v>677</v>
      </c>
      <c r="C55" s="14">
        <f>SUM(表二!E373)</f>
        <v>0</v>
      </c>
      <c r="D55" s="16"/>
      <c r="E55" s="16"/>
      <c r="F55" s="16"/>
      <c r="G55" s="16"/>
      <c r="H55" s="16"/>
      <c r="I55" s="16"/>
      <c r="J55" s="26" t="str">
        <f>IF(表四!C55=SUM(表四!D55:I55),"","分项不等于合计数")</f>
        <v/>
      </c>
    </row>
    <row r="56" ht="20.1" customHeight="1" spans="1:10">
      <c r="A56" s="114" t="s">
        <v>688</v>
      </c>
      <c r="B56" s="116" t="s">
        <v>689</v>
      </c>
      <c r="C56" s="14">
        <f>SUM(表二!E379)</f>
        <v>0</v>
      </c>
      <c r="D56" s="16"/>
      <c r="E56" s="16"/>
      <c r="F56" s="16"/>
      <c r="G56" s="16"/>
      <c r="H56" s="16"/>
      <c r="I56" s="16"/>
      <c r="J56" s="26" t="str">
        <f>IF(表四!C56=SUM(表四!D56:I56),"","分项不等于合计数")</f>
        <v/>
      </c>
    </row>
    <row r="57" ht="20.1" customHeight="1" spans="1:10">
      <c r="A57" s="114" t="s">
        <v>696</v>
      </c>
      <c r="B57" s="116" t="s">
        <v>697</v>
      </c>
      <c r="C57" s="14">
        <f>SUM(表二!E383)</f>
        <v>0</v>
      </c>
      <c r="D57" s="16"/>
      <c r="E57" s="16"/>
      <c r="F57" s="16"/>
      <c r="G57" s="16"/>
      <c r="H57" s="16"/>
      <c r="I57" s="16"/>
      <c r="J57" s="26" t="str">
        <f>IF(表四!C57=SUM(表四!D57:I57),"","分项不等于合计数")</f>
        <v/>
      </c>
    </row>
    <row r="58" ht="20.1" customHeight="1" spans="1:10">
      <c r="A58" s="114" t="s">
        <v>704</v>
      </c>
      <c r="B58" s="115" t="s">
        <v>705</v>
      </c>
      <c r="C58" s="14">
        <f>SUM(表二!E387)</f>
        <v>0</v>
      </c>
      <c r="D58" s="16"/>
      <c r="E58" s="16"/>
      <c r="F58" s="16"/>
      <c r="G58" s="16"/>
      <c r="H58" s="16"/>
      <c r="I58" s="16"/>
      <c r="J58" s="26" t="str">
        <f>IF(表四!C58=SUM(表四!D58:I58),"","分项不等于合计数")</f>
        <v/>
      </c>
    </row>
    <row r="59" ht="20.1" customHeight="1" spans="1:10">
      <c r="A59" s="114" t="s">
        <v>712</v>
      </c>
      <c r="B59" s="116" t="s">
        <v>713</v>
      </c>
      <c r="C59" s="14">
        <f>SUM(表二!E391)</f>
        <v>50</v>
      </c>
      <c r="D59" s="16">
        <v>50</v>
      </c>
      <c r="E59" s="16"/>
      <c r="F59" s="16"/>
      <c r="G59" s="16"/>
      <c r="H59" s="16"/>
      <c r="I59" s="16"/>
      <c r="J59" s="26" t="str">
        <f>IF(表四!C59=SUM(表四!D59:I59),"","分项不等于合计数")</f>
        <v/>
      </c>
    </row>
    <row r="60" ht="20.1" customHeight="1" spans="1:10">
      <c r="A60" s="114" t="s">
        <v>724</v>
      </c>
      <c r="B60" s="115" t="s">
        <v>725</v>
      </c>
      <c r="C60" s="14">
        <f>SUM(表二!E397)</f>
        <v>0</v>
      </c>
      <c r="D60" s="16"/>
      <c r="E60" s="16"/>
      <c r="F60" s="16"/>
      <c r="G60" s="16"/>
      <c r="H60" s="16"/>
      <c r="I60" s="16"/>
      <c r="J60" s="26" t="str">
        <f>IF(表四!C60=SUM(表四!D60:I60),"","分项不等于合计数")</f>
        <v/>
      </c>
    </row>
    <row r="61" ht="20.1" customHeight="1" spans="1:10">
      <c r="A61" s="114" t="s">
        <v>738</v>
      </c>
      <c r="B61" s="115" t="s">
        <v>739</v>
      </c>
      <c r="C61" s="14">
        <f>SUM(表二!E404)</f>
        <v>0</v>
      </c>
      <c r="D61" s="16"/>
      <c r="E61" s="16"/>
      <c r="F61" s="16"/>
      <c r="G61" s="16"/>
      <c r="H61" s="16"/>
      <c r="I61" s="16"/>
      <c r="J61" s="26" t="str">
        <f>IF(表四!C61=SUM(表四!D61:I61),"","分项不等于合计数")</f>
        <v/>
      </c>
    </row>
    <row r="62" ht="20.1" customHeight="1" spans="1:11">
      <c r="A62" s="118" t="s">
        <v>742</v>
      </c>
      <c r="B62" s="113" t="s">
        <v>743</v>
      </c>
      <c r="C62" s="14">
        <f>SUM(表二!E406)</f>
        <v>321</v>
      </c>
      <c r="D62" s="14">
        <f t="shared" ref="D62:I62" si="5">SUM(D63:D72)</f>
        <v>321</v>
      </c>
      <c r="E62" s="14">
        <f t="shared" si="5"/>
        <v>0</v>
      </c>
      <c r="F62" s="14">
        <f t="shared" si="5"/>
        <v>0</v>
      </c>
      <c r="G62" s="14">
        <f t="shared" si="5"/>
        <v>0</v>
      </c>
      <c r="H62" s="14">
        <f t="shared" si="5"/>
        <v>0</v>
      </c>
      <c r="I62" s="14">
        <f t="shared" si="5"/>
        <v>0</v>
      </c>
      <c r="J62" s="26" t="str">
        <f>IF(表四!C62=SUM(表四!D62:I62),"","分项不等于合计数")</f>
        <v/>
      </c>
      <c r="K62" s="26" t="str">
        <f>IF(E62=表三!E62,"","表三专项转移支付收入不等于表四专项安排数")</f>
        <v/>
      </c>
    </row>
    <row r="63" ht="20.1" customHeight="1" spans="1:10">
      <c r="A63" s="114" t="s">
        <v>744</v>
      </c>
      <c r="B63" s="116" t="s">
        <v>745</v>
      </c>
      <c r="C63" s="14">
        <f>SUM(表二!E407)</f>
        <v>0</v>
      </c>
      <c r="D63" s="16"/>
      <c r="E63" s="16"/>
      <c r="F63" s="16"/>
      <c r="G63" s="16"/>
      <c r="H63" s="16"/>
      <c r="I63" s="16"/>
      <c r="J63" s="26" t="str">
        <f>IF(表四!C63=SUM(表四!D63:I63),"","分项不等于合计数")</f>
        <v/>
      </c>
    </row>
    <row r="64" ht="20.1" customHeight="1" spans="1:10">
      <c r="A64" s="114" t="s">
        <v>751</v>
      </c>
      <c r="B64" s="115" t="s">
        <v>752</v>
      </c>
      <c r="C64" s="14">
        <f>SUM(表二!E412)</f>
        <v>0</v>
      </c>
      <c r="D64" s="16"/>
      <c r="E64" s="16"/>
      <c r="F64" s="16"/>
      <c r="G64" s="16"/>
      <c r="H64" s="16"/>
      <c r="I64" s="16"/>
      <c r="J64" s="26" t="str">
        <f>IF(表四!C64=SUM(表四!D64:I64),"","分项不等于合计数")</f>
        <v/>
      </c>
    </row>
    <row r="65" ht="20.1" customHeight="1" spans="1:10">
      <c r="A65" s="114" t="s">
        <v>769</v>
      </c>
      <c r="B65" s="116" t="s">
        <v>770</v>
      </c>
      <c r="C65" s="14">
        <f>SUM(表二!E421)</f>
        <v>24</v>
      </c>
      <c r="D65" s="16">
        <v>24</v>
      </c>
      <c r="E65" s="16"/>
      <c r="F65" s="16"/>
      <c r="G65" s="16"/>
      <c r="H65" s="16"/>
      <c r="I65" s="16"/>
      <c r="J65" s="26" t="str">
        <f>IF(表四!C65=SUM(表四!D65:I65),"","分项不等于合计数")</f>
        <v/>
      </c>
    </row>
    <row r="66" ht="20.1" customHeight="1" spans="1:10">
      <c r="A66" s="114" t="s">
        <v>780</v>
      </c>
      <c r="B66" s="116" t="s">
        <v>781</v>
      </c>
      <c r="C66" s="14">
        <f>SUM(表二!E427)</f>
        <v>127</v>
      </c>
      <c r="D66" s="16">
        <v>127</v>
      </c>
      <c r="E66" s="16"/>
      <c r="F66" s="16"/>
      <c r="G66" s="16"/>
      <c r="H66" s="16"/>
      <c r="I66" s="16"/>
      <c r="J66" s="26" t="str">
        <f>IF(表四!C66=SUM(表四!D66:I66),"","分项不等于合计数")</f>
        <v/>
      </c>
    </row>
    <row r="67" ht="20.1" customHeight="1" spans="1:10">
      <c r="A67" s="114" t="s">
        <v>789</v>
      </c>
      <c r="B67" s="116" t="s">
        <v>790</v>
      </c>
      <c r="C67" s="14">
        <f>SUM(表二!E432)</f>
        <v>0</v>
      </c>
      <c r="D67" s="16"/>
      <c r="E67" s="16"/>
      <c r="F67" s="16"/>
      <c r="G67" s="16"/>
      <c r="H67" s="16"/>
      <c r="I67" s="16"/>
      <c r="J67" s="26" t="str">
        <f>IF(表四!C67=SUM(表四!D67:I67),"","分项不等于合计数")</f>
        <v/>
      </c>
    </row>
    <row r="68" ht="20.1" customHeight="1" spans="1:10">
      <c r="A68" s="114" t="s">
        <v>798</v>
      </c>
      <c r="B68" s="116" t="s">
        <v>799</v>
      </c>
      <c r="C68" s="14">
        <f>SUM(表二!E437)</f>
        <v>0</v>
      </c>
      <c r="D68" s="16"/>
      <c r="E68" s="16"/>
      <c r="F68" s="16"/>
      <c r="G68" s="16"/>
      <c r="H68" s="16"/>
      <c r="I68" s="16"/>
      <c r="J68" s="26" t="str">
        <f>IF(表四!C68=SUM(表四!D68:I68),"","分项不等于合计数")</f>
        <v/>
      </c>
    </row>
    <row r="69" ht="20.1" customHeight="1" spans="1:10">
      <c r="A69" s="114" t="s">
        <v>808</v>
      </c>
      <c r="B69" s="115" t="s">
        <v>809</v>
      </c>
      <c r="C69" s="14">
        <f>SUM(表二!E442)</f>
        <v>0</v>
      </c>
      <c r="D69" s="16"/>
      <c r="E69" s="16"/>
      <c r="F69" s="16"/>
      <c r="G69" s="16"/>
      <c r="H69" s="16"/>
      <c r="I69" s="16"/>
      <c r="J69" s="26" t="str">
        <f>IF(表四!C69=SUM(表四!D69:I69),"","分项不等于合计数")</f>
        <v/>
      </c>
    </row>
    <row r="70" ht="20.1" customHeight="1" spans="1:10">
      <c r="A70" s="114" t="s">
        <v>821</v>
      </c>
      <c r="B70" s="115" t="s">
        <v>822</v>
      </c>
      <c r="C70" s="14">
        <f>SUM(表二!E449)</f>
        <v>0</v>
      </c>
      <c r="D70" s="16"/>
      <c r="E70" s="16"/>
      <c r="F70" s="16"/>
      <c r="G70" s="16"/>
      <c r="H70" s="16"/>
      <c r="I70" s="16"/>
      <c r="J70" s="26" t="str">
        <f>IF(表四!C70=SUM(表四!D70:I70),"","分项不等于合计数")</f>
        <v/>
      </c>
    </row>
    <row r="71" ht="20.1" customHeight="1" spans="1:10">
      <c r="A71" s="114" t="s">
        <v>829</v>
      </c>
      <c r="B71" s="12" t="s">
        <v>830</v>
      </c>
      <c r="C71" s="14">
        <f>SUM(表二!E453)</f>
        <v>40</v>
      </c>
      <c r="D71" s="16">
        <v>40</v>
      </c>
      <c r="E71" s="16"/>
      <c r="F71" s="16"/>
      <c r="G71" s="16"/>
      <c r="H71" s="16"/>
      <c r="I71" s="16"/>
      <c r="J71" s="26" t="str">
        <f>IF(表四!C71=SUM(表四!D71:I71),"","分项不等于合计数")</f>
        <v/>
      </c>
    </row>
    <row r="72" ht="20.1" customHeight="1" spans="1:10">
      <c r="A72" s="114" t="s">
        <v>837</v>
      </c>
      <c r="B72" s="115" t="s">
        <v>838</v>
      </c>
      <c r="C72" s="14">
        <f>SUM(表二!E457)</f>
        <v>130</v>
      </c>
      <c r="D72" s="16">
        <v>130</v>
      </c>
      <c r="E72" s="16"/>
      <c r="F72" s="16"/>
      <c r="G72" s="16"/>
      <c r="H72" s="16"/>
      <c r="I72" s="16"/>
      <c r="J72" s="26" t="str">
        <f>IF(表四!C72=SUM(表四!D72:I72),"","分项不等于合计数")</f>
        <v/>
      </c>
    </row>
    <row r="73" ht="20.1" customHeight="1" spans="1:11">
      <c r="A73" s="118" t="s">
        <v>847</v>
      </c>
      <c r="B73" s="113" t="s">
        <v>848</v>
      </c>
      <c r="C73" s="14">
        <f>SUM(表二!E462)</f>
        <v>1352</v>
      </c>
      <c r="D73" s="14">
        <f t="shared" ref="D73:I73" si="6">SUM(D74:D79)</f>
        <v>1352</v>
      </c>
      <c r="E73" s="14">
        <f t="shared" si="6"/>
        <v>0</v>
      </c>
      <c r="F73" s="14">
        <f t="shared" si="6"/>
        <v>0</v>
      </c>
      <c r="G73" s="14">
        <f t="shared" si="6"/>
        <v>0</v>
      </c>
      <c r="H73" s="14">
        <f t="shared" si="6"/>
        <v>0</v>
      </c>
      <c r="I73" s="14">
        <f t="shared" si="6"/>
        <v>0</v>
      </c>
      <c r="J73" s="26" t="str">
        <f>IF(表四!C73=SUM(表四!D73:I73),"","分项不等于合计数")</f>
        <v/>
      </c>
      <c r="K73" s="26" t="str">
        <f>IF(E73=表三!E63,"","表三专项转移支付收入不等于表四专项安排数")</f>
        <v/>
      </c>
    </row>
    <row r="74" ht="20.1" customHeight="1" spans="1:10">
      <c r="A74" s="114" t="s">
        <v>849</v>
      </c>
      <c r="B74" s="12" t="s">
        <v>850</v>
      </c>
      <c r="C74" s="14">
        <f>SUM(表二!E463)</f>
        <v>712</v>
      </c>
      <c r="D74" s="16">
        <v>712</v>
      </c>
      <c r="E74" s="16"/>
      <c r="F74" s="16"/>
      <c r="G74" s="16"/>
      <c r="H74" s="16"/>
      <c r="I74" s="16"/>
      <c r="J74" s="26" t="str">
        <f>IF(表四!C74=SUM(表四!D74:I74),"","分项不等于合计数")</f>
        <v/>
      </c>
    </row>
    <row r="75" ht="20.1" customHeight="1" spans="1:10">
      <c r="A75" s="114" t="s">
        <v>878</v>
      </c>
      <c r="B75" s="12" t="s">
        <v>879</v>
      </c>
      <c r="C75" s="14">
        <f>SUM(表二!E479)</f>
        <v>577</v>
      </c>
      <c r="D75" s="16">
        <v>577</v>
      </c>
      <c r="E75" s="16"/>
      <c r="F75" s="16"/>
      <c r="G75" s="16"/>
      <c r="H75" s="16"/>
      <c r="I75" s="16"/>
      <c r="J75" s="26" t="str">
        <f>IF(表四!C75=SUM(表四!D75:I75),"","分项不等于合计数")</f>
        <v/>
      </c>
    </row>
    <row r="76" ht="20.1" customHeight="1" spans="1:10">
      <c r="A76" s="114" t="s">
        <v>891</v>
      </c>
      <c r="B76" s="12" t="s">
        <v>892</v>
      </c>
      <c r="C76" s="14">
        <f>SUM(表二!E487)</f>
        <v>63</v>
      </c>
      <c r="D76" s="16">
        <v>63</v>
      </c>
      <c r="E76" s="16"/>
      <c r="F76" s="16"/>
      <c r="G76" s="16"/>
      <c r="H76" s="16"/>
      <c r="I76" s="16"/>
      <c r="J76" s="26" t="str">
        <f>IF(表四!C76=SUM(表四!D76:I76),"","分项不等于合计数")</f>
        <v/>
      </c>
    </row>
    <row r="77" ht="20.1" customHeight="1" spans="1:10">
      <c r="A77" s="114" t="s">
        <v>910</v>
      </c>
      <c r="B77" s="12" t="s">
        <v>911</v>
      </c>
      <c r="C77" s="14">
        <f>SUM(表二!E498)</f>
        <v>0</v>
      </c>
      <c r="D77" s="16"/>
      <c r="E77" s="16"/>
      <c r="F77" s="16"/>
      <c r="G77" s="16"/>
      <c r="H77" s="16"/>
      <c r="I77" s="16"/>
      <c r="J77" s="26" t="str">
        <f>IF(表四!C77=SUM(表四!D77:I77),"","分项不等于合计数")</f>
        <v/>
      </c>
    </row>
    <row r="78" ht="20.1" customHeight="1" spans="1:10">
      <c r="A78" s="114" t="s">
        <v>925</v>
      </c>
      <c r="B78" s="12" t="s">
        <v>926</v>
      </c>
      <c r="C78" s="14">
        <f>SUM(表二!E507)</f>
        <v>0</v>
      </c>
      <c r="D78" s="16"/>
      <c r="E78" s="16"/>
      <c r="F78" s="16"/>
      <c r="G78" s="16"/>
      <c r="H78" s="16"/>
      <c r="I78" s="16"/>
      <c r="J78" s="26" t="str">
        <f>IF(表四!C78=SUM(表四!D78:I78),"","分项不等于合计数")</f>
        <v/>
      </c>
    </row>
    <row r="79" ht="20.1" customHeight="1" spans="1:10">
      <c r="A79" s="114" t="s">
        <v>938</v>
      </c>
      <c r="B79" s="12" t="s">
        <v>939</v>
      </c>
      <c r="C79" s="14">
        <f>SUM(表二!E515)</f>
        <v>0</v>
      </c>
      <c r="D79" s="16"/>
      <c r="E79" s="16"/>
      <c r="F79" s="16"/>
      <c r="G79" s="16"/>
      <c r="H79" s="16"/>
      <c r="I79" s="16"/>
      <c r="J79" s="26" t="str">
        <f>IF(表四!C79=SUM(表四!D79:I79),"","分项不等于合计数")</f>
        <v/>
      </c>
    </row>
    <row r="80" ht="20.1" customHeight="1" spans="1:11">
      <c r="A80" s="118" t="s">
        <v>946</v>
      </c>
      <c r="B80" s="113" t="s">
        <v>947</v>
      </c>
      <c r="C80" s="14">
        <f>SUM(表二!E519)</f>
        <v>11830</v>
      </c>
      <c r="D80" s="14">
        <f t="shared" ref="D80:I80" si="7">SUM(D81:D101)</f>
        <v>11830</v>
      </c>
      <c r="E80" s="14">
        <f t="shared" si="7"/>
        <v>0</v>
      </c>
      <c r="F80" s="14">
        <f t="shared" si="7"/>
        <v>0</v>
      </c>
      <c r="G80" s="14">
        <f t="shared" si="7"/>
        <v>0</v>
      </c>
      <c r="H80" s="14">
        <f t="shared" si="7"/>
        <v>0</v>
      </c>
      <c r="I80" s="14">
        <f t="shared" si="7"/>
        <v>0</v>
      </c>
      <c r="J80" s="26" t="str">
        <f>IF(表四!C80=SUM(表四!D80:I80),"","分项不等于合计数")</f>
        <v/>
      </c>
      <c r="K80" s="26" t="str">
        <f>IF(E80=表三!E64,"","表三专项转移支付收入不等于表四专项安排数")</f>
        <v/>
      </c>
    </row>
    <row r="81" ht="20.1" customHeight="1" spans="1:10">
      <c r="A81" s="114" t="s">
        <v>948</v>
      </c>
      <c r="B81" s="12" t="s">
        <v>949</v>
      </c>
      <c r="C81" s="14">
        <f>SUM(表二!E520)</f>
        <v>942</v>
      </c>
      <c r="D81" s="16">
        <v>942</v>
      </c>
      <c r="E81" s="16"/>
      <c r="F81" s="16"/>
      <c r="G81" s="16"/>
      <c r="H81" s="16"/>
      <c r="I81" s="16"/>
      <c r="J81" s="26" t="str">
        <f>IF(表四!C81=SUM(表四!D81:I81),"","分项不等于合计数")</f>
        <v/>
      </c>
    </row>
    <row r="82" ht="20.1" customHeight="1" spans="1:10">
      <c r="A82" s="114" t="s">
        <v>981</v>
      </c>
      <c r="B82" s="12" t="s">
        <v>982</v>
      </c>
      <c r="C82" s="14">
        <f>SUM(表二!E539)</f>
        <v>1928</v>
      </c>
      <c r="D82" s="16">
        <v>1928</v>
      </c>
      <c r="E82" s="16"/>
      <c r="F82" s="16"/>
      <c r="G82" s="16"/>
      <c r="H82" s="16"/>
      <c r="I82" s="16"/>
      <c r="J82" s="26" t="str">
        <f>IF(表四!C82=SUM(表四!D82:I82),"","分项不等于合计数")</f>
        <v/>
      </c>
    </row>
    <row r="83" ht="20.1" customHeight="1" spans="1:10">
      <c r="A83" s="114" t="s">
        <v>994</v>
      </c>
      <c r="B83" s="12" t="s">
        <v>995</v>
      </c>
      <c r="C83" s="14">
        <f>SUM(表二!E547)</f>
        <v>0</v>
      </c>
      <c r="D83" s="16"/>
      <c r="E83" s="16"/>
      <c r="F83" s="16"/>
      <c r="G83" s="16"/>
      <c r="H83" s="16"/>
      <c r="I83" s="16"/>
      <c r="J83" s="26" t="str">
        <f>IF(表四!C83=SUM(表四!D83:I83),"","分项不等于合计数")</f>
        <v/>
      </c>
    </row>
    <row r="84" ht="20.1" customHeight="1" spans="1:10">
      <c r="A84" s="114" t="s">
        <v>998</v>
      </c>
      <c r="B84" s="12" t="s">
        <v>999</v>
      </c>
      <c r="C84" s="14">
        <f>SUM(表二!E549)</f>
        <v>6416</v>
      </c>
      <c r="D84" s="16">
        <v>6416</v>
      </c>
      <c r="E84" s="16"/>
      <c r="F84" s="16"/>
      <c r="G84" s="16"/>
      <c r="H84" s="16"/>
      <c r="I84" s="16"/>
      <c r="J84" s="26" t="str">
        <f>IF(表四!C84=SUM(表四!D84:I84),"","分项不等于合计数")</f>
        <v/>
      </c>
    </row>
    <row r="85" ht="20.1" customHeight="1" spans="1:10">
      <c r="A85" s="114" t="s">
        <v>1016</v>
      </c>
      <c r="B85" s="12" t="s">
        <v>1017</v>
      </c>
      <c r="C85" s="14">
        <f>SUM(表二!E558)</f>
        <v>0</v>
      </c>
      <c r="D85" s="16"/>
      <c r="E85" s="16"/>
      <c r="F85" s="16"/>
      <c r="G85" s="16"/>
      <c r="H85" s="16"/>
      <c r="I85" s="16"/>
      <c r="J85" s="26" t="str">
        <f>IF(表四!C85=SUM(表四!D85:I85),"","分项不等于合计数")</f>
        <v/>
      </c>
    </row>
    <row r="86" ht="20.1" customHeight="1" spans="1:10">
      <c r="A86" s="114" t="s">
        <v>1024</v>
      </c>
      <c r="B86" s="12" t="s">
        <v>1025</v>
      </c>
      <c r="C86" s="14">
        <f>SUM(表二!E562)</f>
        <v>210</v>
      </c>
      <c r="D86" s="16">
        <v>210</v>
      </c>
      <c r="E86" s="16"/>
      <c r="F86" s="16"/>
      <c r="G86" s="16"/>
      <c r="H86" s="16"/>
      <c r="I86" s="16"/>
      <c r="J86" s="26" t="str">
        <f>IF(表四!C86=SUM(表四!D86:I86),"","分项不等于合计数")</f>
        <v/>
      </c>
    </row>
    <row r="87" ht="20.1" customHeight="1" spans="1:10">
      <c r="A87" s="114" t="s">
        <v>1044</v>
      </c>
      <c r="B87" s="12" t="s">
        <v>1045</v>
      </c>
      <c r="C87" s="14">
        <f>SUM(表二!E572)</f>
        <v>390</v>
      </c>
      <c r="D87" s="16">
        <v>390</v>
      </c>
      <c r="E87" s="16"/>
      <c r="F87" s="16"/>
      <c r="G87" s="16"/>
      <c r="H87" s="16"/>
      <c r="I87" s="16"/>
      <c r="J87" s="26" t="str">
        <f>IF(表四!C87=SUM(表四!D87:I87),"","分项不等于合计数")</f>
        <v/>
      </c>
    </row>
    <row r="88" ht="20.1" customHeight="1" spans="1:10">
      <c r="A88" s="114" t="s">
        <v>1062</v>
      </c>
      <c r="B88" s="12" t="s">
        <v>1063</v>
      </c>
      <c r="C88" s="14">
        <f>SUM(表二!E581)</f>
        <v>100</v>
      </c>
      <c r="D88" s="16">
        <v>100</v>
      </c>
      <c r="E88" s="16"/>
      <c r="F88" s="16"/>
      <c r="G88" s="16"/>
      <c r="H88" s="16"/>
      <c r="I88" s="16"/>
      <c r="J88" s="26" t="str">
        <f>IF(表四!C88=SUM(表四!D88:I88),"","分项不等于合计数")</f>
        <v/>
      </c>
    </row>
    <row r="89" ht="20.1" customHeight="1" spans="1:10">
      <c r="A89" s="114" t="s">
        <v>1076</v>
      </c>
      <c r="B89" s="12" t="s">
        <v>1077</v>
      </c>
      <c r="C89" s="14">
        <f>SUM(表二!E588)</f>
        <v>172</v>
      </c>
      <c r="D89" s="16">
        <v>172</v>
      </c>
      <c r="E89" s="16"/>
      <c r="F89" s="16"/>
      <c r="G89" s="16"/>
      <c r="H89" s="16"/>
      <c r="I89" s="16"/>
      <c r="J89" s="26" t="str">
        <f>IF(表四!C89=SUM(表四!D89:I89),"","分项不等于合计数")</f>
        <v/>
      </c>
    </row>
    <row r="90" ht="20.1" customHeight="1" spans="1:10">
      <c r="A90" s="114" t="s">
        <v>1092</v>
      </c>
      <c r="B90" s="12" t="s">
        <v>1093</v>
      </c>
      <c r="C90" s="14">
        <f>SUM(表二!E596)</f>
        <v>247</v>
      </c>
      <c r="D90" s="16">
        <v>247</v>
      </c>
      <c r="E90" s="16"/>
      <c r="F90" s="16"/>
      <c r="G90" s="16"/>
      <c r="H90" s="16"/>
      <c r="I90" s="16"/>
      <c r="J90" s="26" t="str">
        <f>IF(表四!C90=SUM(表四!D90:I90),"","分项不等于合计数")</f>
        <v/>
      </c>
    </row>
    <row r="91" ht="20.1" customHeight="1" spans="1:10">
      <c r="A91" s="114" t="s">
        <v>1107</v>
      </c>
      <c r="B91" s="12" t="s">
        <v>1108</v>
      </c>
      <c r="C91" s="14">
        <f>SUM(表二!E605)</f>
        <v>0</v>
      </c>
      <c r="D91" s="16"/>
      <c r="E91" s="16"/>
      <c r="F91" s="16"/>
      <c r="G91" s="16"/>
      <c r="H91" s="16"/>
      <c r="I91" s="16"/>
      <c r="J91" s="26" t="str">
        <f>IF(表四!C91=SUM(表四!D91:I91),"","分项不等于合计数")</f>
        <v/>
      </c>
    </row>
    <row r="92" ht="20.1" customHeight="1" spans="1:10">
      <c r="A92" s="114" t="s">
        <v>1115</v>
      </c>
      <c r="B92" s="12" t="s">
        <v>1116</v>
      </c>
      <c r="C92" s="14">
        <f>SUM(表二!E611)</f>
        <v>250</v>
      </c>
      <c r="D92" s="16">
        <v>250</v>
      </c>
      <c r="E92" s="16"/>
      <c r="F92" s="16"/>
      <c r="G92" s="16"/>
      <c r="H92" s="16"/>
      <c r="I92" s="16"/>
      <c r="J92" s="26" t="str">
        <f>IF(表四!C92=SUM(表四!D92:I92),"","分项不等于合计数")</f>
        <v/>
      </c>
    </row>
    <row r="93" ht="20.1" customHeight="1" spans="1:10">
      <c r="A93" s="114" t="s">
        <v>1121</v>
      </c>
      <c r="B93" s="12" t="s">
        <v>1122</v>
      </c>
      <c r="C93" s="14">
        <f>SUM(表二!E614)</f>
        <v>9</v>
      </c>
      <c r="D93" s="16">
        <v>9</v>
      </c>
      <c r="E93" s="16"/>
      <c r="F93" s="16"/>
      <c r="G93" s="16"/>
      <c r="H93" s="16"/>
      <c r="I93" s="16"/>
      <c r="J93" s="26" t="str">
        <f>IF(表四!C93=SUM(表四!D93:I93),"","分项不等于合计数")</f>
        <v/>
      </c>
    </row>
    <row r="94" ht="20.1" customHeight="1" spans="1:10">
      <c r="A94" s="114" t="s">
        <v>1127</v>
      </c>
      <c r="B94" s="12" t="s">
        <v>1128</v>
      </c>
      <c r="C94" s="14">
        <f>SUM(表二!E617)</f>
        <v>0</v>
      </c>
      <c r="D94" s="16"/>
      <c r="E94" s="16"/>
      <c r="F94" s="16"/>
      <c r="G94" s="16"/>
      <c r="H94" s="16"/>
      <c r="I94" s="16"/>
      <c r="J94" s="26" t="str">
        <f>IF(表四!C94=SUM(表四!D94:I94),"","分项不等于合计数")</f>
        <v/>
      </c>
    </row>
    <row r="95" ht="20.1" customHeight="1" spans="1:10">
      <c r="A95" s="114" t="s">
        <v>1133</v>
      </c>
      <c r="B95" s="12" t="s">
        <v>1134</v>
      </c>
      <c r="C95" s="14">
        <f>SUM(表二!E620)</f>
        <v>0</v>
      </c>
      <c r="D95" s="16"/>
      <c r="E95" s="16"/>
      <c r="F95" s="16"/>
      <c r="G95" s="16"/>
      <c r="H95" s="16"/>
      <c r="I95" s="16"/>
      <c r="J95" s="26" t="str">
        <f>IF(表四!C95=SUM(表四!D95:I95),"","分项不等于合计数")</f>
        <v/>
      </c>
    </row>
    <row r="96" ht="20.1" customHeight="1" spans="1:10">
      <c r="A96" s="114" t="s">
        <v>1139</v>
      </c>
      <c r="B96" s="12" t="s">
        <v>1140</v>
      </c>
      <c r="C96" s="14">
        <f>SUM(表二!E623)</f>
        <v>6</v>
      </c>
      <c r="D96" s="16">
        <v>6</v>
      </c>
      <c r="E96" s="16"/>
      <c r="F96" s="16"/>
      <c r="G96" s="16"/>
      <c r="H96" s="16"/>
      <c r="I96" s="16"/>
      <c r="J96" s="26" t="str">
        <f>IF(表四!C96=SUM(表四!D96:I96),"","分项不等于合计数")</f>
        <v/>
      </c>
    </row>
    <row r="97" ht="20.1" customHeight="1" spans="1:10">
      <c r="A97" s="114" t="s">
        <v>1145</v>
      </c>
      <c r="B97" s="12" t="s">
        <v>1146</v>
      </c>
      <c r="C97" s="14">
        <f>SUM(表二!E626)</f>
        <v>760</v>
      </c>
      <c r="D97" s="16">
        <v>760</v>
      </c>
      <c r="E97" s="16"/>
      <c r="F97" s="16"/>
      <c r="G97" s="16"/>
      <c r="H97" s="16"/>
      <c r="I97" s="16"/>
      <c r="J97" s="26" t="str">
        <f>IF(表四!C97=SUM(表四!D97:I97),"","分项不等于合计数")</f>
        <v/>
      </c>
    </row>
    <row r="98" ht="20.1" customHeight="1" spans="1:10">
      <c r="A98" s="114" t="s">
        <v>1153</v>
      </c>
      <c r="B98" s="12" t="s">
        <v>1154</v>
      </c>
      <c r="C98" s="14">
        <f>SUM(表二!E630)</f>
        <v>0</v>
      </c>
      <c r="D98" s="16"/>
      <c r="E98" s="16"/>
      <c r="F98" s="16"/>
      <c r="G98" s="16"/>
      <c r="H98" s="16"/>
      <c r="I98" s="16"/>
      <c r="J98" s="26" t="str">
        <f>IF(表四!C98=SUM(表四!D98:I98),"","分项不等于合计数")</f>
        <v/>
      </c>
    </row>
    <row r="99" ht="20.1" customHeight="1" spans="1:10">
      <c r="A99" s="114" t="s">
        <v>1161</v>
      </c>
      <c r="B99" s="17" t="s">
        <v>1162</v>
      </c>
      <c r="C99" s="14">
        <f>SUM(表二!E634)</f>
        <v>400</v>
      </c>
      <c r="D99" s="16">
        <v>400</v>
      </c>
      <c r="E99" s="16"/>
      <c r="F99" s="16"/>
      <c r="G99" s="16"/>
      <c r="H99" s="16"/>
      <c r="I99" s="16"/>
      <c r="J99" s="26" t="str">
        <f>IF(表四!C99=SUM(表四!D99:I99),"","分项不等于合计数")</f>
        <v/>
      </c>
    </row>
    <row r="100" ht="20.1" customHeight="1" spans="1:10">
      <c r="A100" s="114" t="s">
        <v>1173</v>
      </c>
      <c r="B100" s="12" t="s">
        <v>1174</v>
      </c>
      <c r="C100" s="14">
        <f>SUM(表二!E642)</f>
        <v>0</v>
      </c>
      <c r="D100" s="16"/>
      <c r="E100" s="16"/>
      <c r="F100" s="16"/>
      <c r="G100" s="16"/>
      <c r="H100" s="16"/>
      <c r="I100" s="16"/>
      <c r="J100" s="26" t="str">
        <f>IF(表四!C100=SUM(表四!D100:I100),"","分项不等于合计数")</f>
        <v/>
      </c>
    </row>
    <row r="101" ht="20.1" customHeight="1" spans="1:10">
      <c r="A101" s="114" t="s">
        <v>1179</v>
      </c>
      <c r="B101" s="12" t="s">
        <v>1180</v>
      </c>
      <c r="C101" s="14">
        <f>SUM(表二!E645)</f>
        <v>0</v>
      </c>
      <c r="D101" s="16"/>
      <c r="E101" s="16"/>
      <c r="F101" s="16"/>
      <c r="G101" s="16"/>
      <c r="H101" s="16"/>
      <c r="I101" s="16"/>
      <c r="J101" s="26" t="str">
        <f>IF(表四!C101=SUM(表四!D101:I101),"","分项不等于合计数")</f>
        <v/>
      </c>
    </row>
    <row r="102" ht="20.1" customHeight="1" spans="1:11">
      <c r="A102" s="118" t="s">
        <v>1183</v>
      </c>
      <c r="B102" s="113" t="s">
        <v>1184</v>
      </c>
      <c r="C102" s="14">
        <f>SUM(表二!E647)</f>
        <v>6256</v>
      </c>
      <c r="D102" s="14">
        <f t="shared" ref="D102:I102" si="8">SUM(D103:D115)</f>
        <v>6256</v>
      </c>
      <c r="E102" s="14">
        <f t="shared" si="8"/>
        <v>0</v>
      </c>
      <c r="F102" s="14">
        <f t="shared" si="8"/>
        <v>0</v>
      </c>
      <c r="G102" s="14">
        <f t="shared" si="8"/>
        <v>0</v>
      </c>
      <c r="H102" s="14">
        <f t="shared" si="8"/>
        <v>0</v>
      </c>
      <c r="I102" s="14">
        <f t="shared" si="8"/>
        <v>0</v>
      </c>
      <c r="J102" s="26" t="str">
        <f>IF(表四!C102=SUM(表四!D102:I102),"","分项不等于合计数")</f>
        <v/>
      </c>
      <c r="K102" s="26" t="str">
        <f>IF(E102=表三!E65,"","表三专项转移支付收入不等于表四专项安排数")</f>
        <v/>
      </c>
    </row>
    <row r="103" ht="20.1" customHeight="1" spans="1:10">
      <c r="A103" s="114" t="s">
        <v>1185</v>
      </c>
      <c r="B103" s="12" t="s">
        <v>1186</v>
      </c>
      <c r="C103" s="14">
        <f>SUM(表二!E648)</f>
        <v>460</v>
      </c>
      <c r="D103" s="16">
        <v>460</v>
      </c>
      <c r="E103" s="16"/>
      <c r="F103" s="16"/>
      <c r="G103" s="16"/>
      <c r="H103" s="16"/>
      <c r="I103" s="16"/>
      <c r="J103" s="26" t="str">
        <f>IF(表四!C103=SUM(表四!D103:I103),"","分项不等于合计数")</f>
        <v/>
      </c>
    </row>
    <row r="104" ht="20.1" customHeight="1" spans="1:10">
      <c r="A104" s="114" t="s">
        <v>1192</v>
      </c>
      <c r="B104" s="12" t="s">
        <v>1193</v>
      </c>
      <c r="C104" s="14">
        <f>SUM(表二!E653)</f>
        <v>0</v>
      </c>
      <c r="D104" s="16"/>
      <c r="E104" s="16"/>
      <c r="F104" s="16"/>
      <c r="G104" s="16"/>
      <c r="H104" s="16"/>
      <c r="I104" s="16"/>
      <c r="J104" s="26" t="str">
        <f>IF(表四!C104=SUM(表四!D104:I104),"","分项不等于合计数")</f>
        <v/>
      </c>
    </row>
    <row r="105" ht="20.1" customHeight="1" spans="1:10">
      <c r="A105" s="114" t="s">
        <v>1222</v>
      </c>
      <c r="B105" s="12" t="s">
        <v>1223</v>
      </c>
      <c r="C105" s="14">
        <f>SUM(表二!E668)</f>
        <v>228</v>
      </c>
      <c r="D105" s="16">
        <v>228</v>
      </c>
      <c r="E105" s="16"/>
      <c r="F105" s="16"/>
      <c r="G105" s="16"/>
      <c r="H105" s="16"/>
      <c r="I105" s="16"/>
      <c r="J105" s="26" t="str">
        <f>IF(表四!C105=SUM(表四!D105:I105),"","分项不等于合计数")</f>
        <v/>
      </c>
    </row>
    <row r="106" ht="20.1" customHeight="1" spans="1:10">
      <c r="A106" s="114" t="s">
        <v>1230</v>
      </c>
      <c r="B106" s="12" t="s">
        <v>1231</v>
      </c>
      <c r="C106" s="14">
        <f>SUM(表二!E672)</f>
        <v>2194</v>
      </c>
      <c r="D106" s="16">
        <v>2194</v>
      </c>
      <c r="E106" s="16"/>
      <c r="F106" s="16"/>
      <c r="G106" s="16"/>
      <c r="H106" s="16"/>
      <c r="I106" s="16"/>
      <c r="J106" s="26" t="str">
        <f>IF(表四!C106=SUM(表四!D106:I106),"","分项不等于合计数")</f>
        <v/>
      </c>
    </row>
    <row r="107" ht="20.1" customHeight="1" spans="1:10">
      <c r="A107" s="114" t="s">
        <v>1254</v>
      </c>
      <c r="B107" s="12" t="s">
        <v>1255</v>
      </c>
      <c r="C107" s="14">
        <f>SUM(表二!E684)</f>
        <v>0</v>
      </c>
      <c r="D107" s="16"/>
      <c r="E107" s="16"/>
      <c r="F107" s="16"/>
      <c r="G107" s="16"/>
      <c r="H107" s="16"/>
      <c r="I107" s="16"/>
      <c r="J107" s="26" t="str">
        <f>IF(表四!C107=SUM(表四!D107:I107),"","分项不等于合计数")</f>
        <v/>
      </c>
    </row>
    <row r="108" ht="20.1" customHeight="1" spans="1:10">
      <c r="A108" s="114" t="s">
        <v>1260</v>
      </c>
      <c r="B108" s="12" t="s">
        <v>1261</v>
      </c>
      <c r="C108" s="14">
        <f>SUM(表二!E687)</f>
        <v>1087</v>
      </c>
      <c r="D108" s="16">
        <v>1087</v>
      </c>
      <c r="E108" s="16"/>
      <c r="F108" s="16"/>
      <c r="G108" s="16"/>
      <c r="H108" s="16"/>
      <c r="I108" s="16"/>
      <c r="J108" s="26" t="str">
        <f>IF(表四!C108=SUM(表四!D108:I108),"","分项不等于合计数")</f>
        <v/>
      </c>
    </row>
    <row r="109" ht="20.1" customHeight="1" spans="1:10">
      <c r="A109" s="114" t="s">
        <v>1268</v>
      </c>
      <c r="B109" s="12" t="s">
        <v>1269</v>
      </c>
      <c r="C109" s="14">
        <f>SUM(表二!E691)</f>
        <v>100</v>
      </c>
      <c r="D109" s="16">
        <v>100</v>
      </c>
      <c r="E109" s="16"/>
      <c r="F109" s="16"/>
      <c r="G109" s="16"/>
      <c r="H109" s="16"/>
      <c r="I109" s="16"/>
      <c r="J109" s="26" t="str">
        <f>IF(表四!C109=SUM(表四!D109:I109),"","分项不等于合计数")</f>
        <v/>
      </c>
    </row>
    <row r="110" ht="20.1" customHeight="1" spans="1:10">
      <c r="A110" s="114" t="s">
        <v>1278</v>
      </c>
      <c r="B110" s="12" t="s">
        <v>1279</v>
      </c>
      <c r="C110" s="14">
        <f>SUM(表二!E696)</f>
        <v>1769</v>
      </c>
      <c r="D110" s="16">
        <v>1769</v>
      </c>
      <c r="E110" s="16"/>
      <c r="F110" s="16"/>
      <c r="G110" s="16"/>
      <c r="H110" s="16"/>
      <c r="I110" s="16"/>
      <c r="J110" s="26" t="str">
        <f>IF(表四!C110=SUM(表四!D110:I110),"","分项不等于合计数")</f>
        <v/>
      </c>
    </row>
    <row r="111" ht="20.1" customHeight="1" spans="1:10">
      <c r="A111" s="114" t="s">
        <v>1286</v>
      </c>
      <c r="B111" s="12" t="s">
        <v>1287</v>
      </c>
      <c r="C111" s="14">
        <f>SUM(表二!E700)</f>
        <v>186</v>
      </c>
      <c r="D111" s="16">
        <v>186</v>
      </c>
      <c r="E111" s="16"/>
      <c r="F111" s="16"/>
      <c r="G111" s="16"/>
      <c r="H111" s="16"/>
      <c r="I111" s="16"/>
      <c r="J111" s="26" t="str">
        <f>IF(表四!C111=SUM(表四!D111:I111),"","分项不等于合计数")</f>
        <v/>
      </c>
    </row>
    <row r="112" ht="20.1" customHeight="1" spans="1:10">
      <c r="A112" s="114" t="s">
        <v>1294</v>
      </c>
      <c r="B112" s="12" t="s">
        <v>1295</v>
      </c>
      <c r="C112" s="14">
        <f>SUM(表二!E704)</f>
        <v>28</v>
      </c>
      <c r="D112" s="16">
        <v>28</v>
      </c>
      <c r="E112" s="16"/>
      <c r="F112" s="16"/>
      <c r="G112" s="16"/>
      <c r="H112" s="16"/>
      <c r="I112" s="16"/>
      <c r="J112" s="26" t="str">
        <f>IF(表四!C112=SUM(表四!D112:I112),"","分项不等于合计数")</f>
        <v/>
      </c>
    </row>
    <row r="113" ht="20.1" customHeight="1" spans="1:10">
      <c r="A113" s="114" t="s">
        <v>1300</v>
      </c>
      <c r="B113" s="12" t="s">
        <v>1301</v>
      </c>
      <c r="C113" s="14">
        <f>SUM(表二!E707)</f>
        <v>165</v>
      </c>
      <c r="D113" s="16">
        <v>165</v>
      </c>
      <c r="E113" s="16"/>
      <c r="F113" s="16"/>
      <c r="G113" s="16"/>
      <c r="H113" s="16"/>
      <c r="I113" s="16"/>
      <c r="J113" s="26" t="str">
        <f>IF(表四!C113=SUM(表四!D113:I113),"","分项不等于合计数")</f>
        <v/>
      </c>
    </row>
    <row r="114" ht="20.1" customHeight="1" spans="1:10">
      <c r="A114" s="114" t="s">
        <v>1313</v>
      </c>
      <c r="B114" s="12" t="s">
        <v>1314</v>
      </c>
      <c r="C114" s="14">
        <f>SUM(表二!E716)</f>
        <v>0</v>
      </c>
      <c r="D114" s="16"/>
      <c r="E114" s="16"/>
      <c r="F114" s="16"/>
      <c r="G114" s="16"/>
      <c r="H114" s="16"/>
      <c r="I114" s="16"/>
      <c r="J114" s="26" t="str">
        <f>IF(表四!C114=SUM(表四!D114:I114),"","分项不等于合计数")</f>
        <v/>
      </c>
    </row>
    <row r="115" ht="20.1" customHeight="1" spans="1:10">
      <c r="A115" s="114" t="s">
        <v>1317</v>
      </c>
      <c r="B115" s="12" t="s">
        <v>1318</v>
      </c>
      <c r="C115" s="14">
        <f>SUM(表二!E718)</f>
        <v>39</v>
      </c>
      <c r="D115" s="16">
        <v>39</v>
      </c>
      <c r="E115" s="16"/>
      <c r="F115" s="16"/>
      <c r="G115" s="16"/>
      <c r="H115" s="16"/>
      <c r="I115" s="16"/>
      <c r="J115" s="26" t="str">
        <f>IF(表四!C115=SUM(表四!D115:I115),"","分项不等于合计数")</f>
        <v/>
      </c>
    </row>
    <row r="116" ht="20.1" customHeight="1" spans="1:11">
      <c r="A116" s="118" t="s">
        <v>1321</v>
      </c>
      <c r="B116" s="113" t="s">
        <v>1322</v>
      </c>
      <c r="C116" s="14">
        <f>SUM(表二!E720)</f>
        <v>918</v>
      </c>
      <c r="D116" s="14">
        <f t="shared" ref="D116:I116" si="9">SUM(D117:D131)</f>
        <v>918</v>
      </c>
      <c r="E116" s="14">
        <f t="shared" si="9"/>
        <v>0</v>
      </c>
      <c r="F116" s="14">
        <f t="shared" si="9"/>
        <v>0</v>
      </c>
      <c r="G116" s="14">
        <f t="shared" si="9"/>
        <v>0</v>
      </c>
      <c r="H116" s="14">
        <f t="shared" si="9"/>
        <v>0</v>
      </c>
      <c r="I116" s="14">
        <f t="shared" si="9"/>
        <v>0</v>
      </c>
      <c r="J116" s="26" t="str">
        <f>IF(表四!C116=SUM(表四!D116:I116),"","分项不等于合计数")</f>
        <v/>
      </c>
      <c r="K116" s="26" t="str">
        <f>IF(E116=表三!E66,"","表三专项转移支付收入不等于表四专项安排数")</f>
        <v/>
      </c>
    </row>
    <row r="117" ht="20.1" customHeight="1" spans="1:10">
      <c r="A117" s="114" t="s">
        <v>1323</v>
      </c>
      <c r="B117" s="12" t="s">
        <v>1324</v>
      </c>
      <c r="C117" s="14">
        <f>SUM(表二!E721)</f>
        <v>642</v>
      </c>
      <c r="D117" s="16">
        <v>642</v>
      </c>
      <c r="E117" s="16"/>
      <c r="F117" s="16"/>
      <c r="G117" s="16"/>
      <c r="H117" s="16"/>
      <c r="I117" s="16"/>
      <c r="J117" s="26" t="str">
        <f>IF(表四!C117=SUM(表四!D117:I117),"","分项不等于合计数")</f>
        <v/>
      </c>
    </row>
    <row r="118" ht="20.1" customHeight="1" spans="1:10">
      <c r="A118" s="114" t="s">
        <v>1340</v>
      </c>
      <c r="B118" s="12" t="s">
        <v>1341</v>
      </c>
      <c r="C118" s="14">
        <f>SUM(表二!E731)</f>
        <v>0</v>
      </c>
      <c r="D118" s="16"/>
      <c r="E118" s="16"/>
      <c r="F118" s="16"/>
      <c r="G118" s="16"/>
      <c r="H118" s="16"/>
      <c r="I118" s="16"/>
      <c r="J118" s="26" t="str">
        <f>IF(表四!C118=SUM(表四!D118:I118),"","分项不等于合计数")</f>
        <v/>
      </c>
    </row>
    <row r="119" ht="20.1" customHeight="1" spans="1:10">
      <c r="A119" s="114" t="s">
        <v>1348</v>
      </c>
      <c r="B119" s="12" t="s">
        <v>1349</v>
      </c>
      <c r="C119" s="14">
        <f>SUM(表二!E735)</f>
        <v>276</v>
      </c>
      <c r="D119" s="16">
        <v>276</v>
      </c>
      <c r="E119" s="16"/>
      <c r="F119" s="16"/>
      <c r="G119" s="16"/>
      <c r="H119" s="16"/>
      <c r="I119" s="16"/>
      <c r="J119" s="26" t="str">
        <f>IF(表四!C119=SUM(表四!D119:I119),"","分项不等于合计数")</f>
        <v/>
      </c>
    </row>
    <row r="120" ht="20.1" customHeight="1" spans="1:10">
      <c r="A120" s="114" t="s">
        <v>1366</v>
      </c>
      <c r="B120" s="12" t="s">
        <v>1367</v>
      </c>
      <c r="C120" s="14">
        <f>SUM(表二!E744)</f>
        <v>0</v>
      </c>
      <c r="D120" s="16"/>
      <c r="E120" s="16"/>
      <c r="F120" s="16"/>
      <c r="G120" s="16"/>
      <c r="H120" s="16"/>
      <c r="I120" s="16"/>
      <c r="J120" s="26" t="str">
        <f>IF(表四!C120=SUM(表四!D120:I120),"","分项不等于合计数")</f>
        <v/>
      </c>
    </row>
    <row r="121" ht="20.1" customHeight="1" spans="1:10">
      <c r="A121" s="114" t="s">
        <v>1380</v>
      </c>
      <c r="B121" s="12" t="s">
        <v>1381</v>
      </c>
      <c r="C121" s="14">
        <f>SUM(表二!E751)</f>
        <v>0</v>
      </c>
      <c r="D121" s="16"/>
      <c r="E121" s="16"/>
      <c r="F121" s="16"/>
      <c r="G121" s="16"/>
      <c r="H121" s="16"/>
      <c r="I121" s="16"/>
      <c r="J121" s="26" t="str">
        <f>IF(表四!C121=SUM(表四!D121:I121),"","分项不等于合计数")</f>
        <v/>
      </c>
    </row>
    <row r="122" ht="20.1" customHeight="1" spans="1:10">
      <c r="A122" s="114" t="s">
        <v>1394</v>
      </c>
      <c r="B122" s="12" t="s">
        <v>1395</v>
      </c>
      <c r="C122" s="14">
        <f>SUM(表二!E758)</f>
        <v>0</v>
      </c>
      <c r="D122" s="16"/>
      <c r="E122" s="16"/>
      <c r="F122" s="16"/>
      <c r="G122" s="16"/>
      <c r="H122" s="16"/>
      <c r="I122" s="16"/>
      <c r="J122" s="26" t="str">
        <f>IF(表四!C122=SUM(表四!D122:I122),"","分项不等于合计数")</f>
        <v/>
      </c>
    </row>
    <row r="123" ht="20.1" customHeight="1" spans="1:10">
      <c r="A123" s="114" t="s">
        <v>1406</v>
      </c>
      <c r="B123" s="12" t="s">
        <v>1407</v>
      </c>
      <c r="C123" s="14">
        <f>SUM(表二!E764)</f>
        <v>0</v>
      </c>
      <c r="D123" s="16"/>
      <c r="E123" s="16"/>
      <c r="F123" s="16"/>
      <c r="G123" s="16"/>
      <c r="H123" s="16"/>
      <c r="I123" s="16"/>
      <c r="J123" s="26" t="str">
        <f>IF(表四!C123=SUM(表四!D123:I123),"","分项不等于合计数")</f>
        <v/>
      </c>
    </row>
    <row r="124" ht="20.1" customHeight="1" spans="1:10">
      <c r="A124" s="114" t="s">
        <v>1412</v>
      </c>
      <c r="B124" s="12" t="s">
        <v>1413</v>
      </c>
      <c r="C124" s="14">
        <f>SUM(表二!E767)</f>
        <v>0</v>
      </c>
      <c r="D124" s="16"/>
      <c r="E124" s="16"/>
      <c r="F124" s="16"/>
      <c r="G124" s="16"/>
      <c r="H124" s="16"/>
      <c r="I124" s="16"/>
      <c r="J124" s="26" t="str">
        <f>IF(表四!C124=SUM(表四!D124:I124),"","分项不等于合计数")</f>
        <v/>
      </c>
    </row>
    <row r="125" ht="20.1" customHeight="1" spans="1:10">
      <c r="A125" s="114" t="s">
        <v>1418</v>
      </c>
      <c r="B125" s="12" t="s">
        <v>1419</v>
      </c>
      <c r="C125" s="14">
        <f>SUM(表二!E770)</f>
        <v>0</v>
      </c>
      <c r="D125" s="16"/>
      <c r="E125" s="16"/>
      <c r="F125" s="16"/>
      <c r="G125" s="16"/>
      <c r="H125" s="16"/>
      <c r="I125" s="16"/>
      <c r="J125" s="26" t="str">
        <f>IF(表四!C125=SUM(表四!D125:I125),"","分项不等于合计数")</f>
        <v/>
      </c>
    </row>
    <row r="126" ht="20.1" customHeight="1" spans="1:10">
      <c r="A126" s="114" t="s">
        <v>1420</v>
      </c>
      <c r="B126" s="12" t="s">
        <v>1421</v>
      </c>
      <c r="C126" s="14">
        <f>SUM(表二!E771)</f>
        <v>0</v>
      </c>
      <c r="D126" s="16"/>
      <c r="E126" s="16"/>
      <c r="F126" s="16"/>
      <c r="G126" s="16"/>
      <c r="H126" s="16"/>
      <c r="I126" s="16"/>
      <c r="J126" s="26" t="str">
        <f>IF(表四!C126=SUM(表四!D126:I126),"","分项不等于合计数")</f>
        <v/>
      </c>
    </row>
    <row r="127" ht="20.1" customHeight="1" spans="1:10">
      <c r="A127" s="114" t="s">
        <v>1422</v>
      </c>
      <c r="B127" s="12" t="s">
        <v>1423</v>
      </c>
      <c r="C127" s="14">
        <f>SUM(表二!E772)</f>
        <v>0</v>
      </c>
      <c r="D127" s="16"/>
      <c r="E127" s="16"/>
      <c r="F127" s="16"/>
      <c r="G127" s="16"/>
      <c r="H127" s="16"/>
      <c r="I127" s="16"/>
      <c r="J127" s="26" t="str">
        <f>IF(表四!C127=SUM(表四!D127:I127),"","分项不等于合计数")</f>
        <v/>
      </c>
    </row>
    <row r="128" ht="20.1" customHeight="1" spans="1:10">
      <c r="A128" s="114" t="s">
        <v>1434</v>
      </c>
      <c r="B128" s="12" t="s">
        <v>1435</v>
      </c>
      <c r="C128" s="14">
        <f>SUM(表二!E778)</f>
        <v>0</v>
      </c>
      <c r="D128" s="16"/>
      <c r="E128" s="16"/>
      <c r="F128" s="16"/>
      <c r="G128" s="16"/>
      <c r="H128" s="16"/>
      <c r="I128" s="16"/>
      <c r="J128" s="26" t="str">
        <f>IF(表四!C128=SUM(表四!D128:I128),"","分项不等于合计数")</f>
        <v/>
      </c>
    </row>
    <row r="129" ht="20.1" customHeight="1" spans="1:10">
      <c r="A129" s="114" t="s">
        <v>1436</v>
      </c>
      <c r="B129" s="12" t="s">
        <v>1437</v>
      </c>
      <c r="C129" s="14">
        <f>SUM(表二!E779)</f>
        <v>0</v>
      </c>
      <c r="D129" s="16"/>
      <c r="E129" s="16"/>
      <c r="F129" s="16"/>
      <c r="G129" s="16"/>
      <c r="H129" s="16"/>
      <c r="I129" s="16"/>
      <c r="J129" s="26" t="str">
        <f>IF(表四!C129=SUM(表四!D129:I129),"","分项不等于合计数")</f>
        <v/>
      </c>
    </row>
    <row r="130" ht="20.1" customHeight="1" spans="1:10">
      <c r="A130" s="114" t="s">
        <v>1438</v>
      </c>
      <c r="B130" s="12" t="s">
        <v>1439</v>
      </c>
      <c r="C130" s="14">
        <f>SUM(表二!E780)</f>
        <v>0</v>
      </c>
      <c r="D130" s="16"/>
      <c r="E130" s="16"/>
      <c r="F130" s="16"/>
      <c r="G130" s="16"/>
      <c r="H130" s="16"/>
      <c r="I130" s="16"/>
      <c r="J130" s="26" t="str">
        <f>IF(表四!C130=SUM(表四!D130:I130),"","分项不等于合计数")</f>
        <v/>
      </c>
    </row>
    <row r="131" ht="20.1" customHeight="1" spans="1:10">
      <c r="A131" s="114" t="s">
        <v>1455</v>
      </c>
      <c r="B131" s="12" t="s">
        <v>1456</v>
      </c>
      <c r="C131" s="14">
        <f>SUM(表二!E791)</f>
        <v>0</v>
      </c>
      <c r="D131" s="16"/>
      <c r="E131" s="16"/>
      <c r="F131" s="16"/>
      <c r="G131" s="16"/>
      <c r="H131" s="16"/>
      <c r="I131" s="16"/>
      <c r="J131" s="26" t="str">
        <f>IF(表四!C131=SUM(表四!D131:I131),"","分项不等于合计数")</f>
        <v/>
      </c>
    </row>
    <row r="132" ht="20.1" customHeight="1" spans="1:11">
      <c r="A132" s="118" t="s">
        <v>1459</v>
      </c>
      <c r="B132" s="113" t="s">
        <v>1460</v>
      </c>
      <c r="C132" s="14">
        <f>SUM(表二!E793)</f>
        <v>3664</v>
      </c>
      <c r="D132" s="14">
        <f t="shared" ref="D132:I132" si="10">SUM(D133:D138)</f>
        <v>3664</v>
      </c>
      <c r="E132" s="14">
        <f t="shared" si="10"/>
        <v>0</v>
      </c>
      <c r="F132" s="14">
        <f t="shared" si="10"/>
        <v>0</v>
      </c>
      <c r="G132" s="14">
        <f t="shared" si="10"/>
        <v>0</v>
      </c>
      <c r="H132" s="14">
        <f t="shared" si="10"/>
        <v>0</v>
      </c>
      <c r="I132" s="14">
        <f t="shared" si="10"/>
        <v>0</v>
      </c>
      <c r="J132" s="26" t="str">
        <f>IF(表四!C132=SUM(表四!D132:I132),"","分项不等于合计数")</f>
        <v/>
      </c>
      <c r="K132" s="26" t="str">
        <f>IF(E132=表三!E67,"","表三专项转移支付收入不等于表四专项安排数")</f>
        <v/>
      </c>
    </row>
    <row r="133" ht="20.1" customHeight="1" spans="1:10">
      <c r="A133" s="114" t="s">
        <v>1461</v>
      </c>
      <c r="B133" s="12" t="s">
        <v>1462</v>
      </c>
      <c r="C133" s="14">
        <f>SUM(表二!E794)</f>
        <v>1594</v>
      </c>
      <c r="D133" s="16">
        <v>1594</v>
      </c>
      <c r="E133" s="16"/>
      <c r="F133" s="16"/>
      <c r="G133" s="16"/>
      <c r="H133" s="16"/>
      <c r="I133" s="16"/>
      <c r="J133" s="26" t="str">
        <f>IF(表四!C133=SUM(表四!D133:I133),"","分项不等于合计数")</f>
        <v/>
      </c>
    </row>
    <row r="134" ht="20.1" customHeight="1" spans="1:10">
      <c r="A134" s="114" t="s">
        <v>1480</v>
      </c>
      <c r="B134" s="12" t="s">
        <v>1481</v>
      </c>
      <c r="C134" s="14">
        <f>SUM(表二!E805)</f>
        <v>0</v>
      </c>
      <c r="D134" s="16"/>
      <c r="E134" s="16"/>
      <c r="F134" s="16"/>
      <c r="G134" s="16"/>
      <c r="H134" s="16"/>
      <c r="I134" s="16"/>
      <c r="J134" s="26" t="str">
        <f>IF(表四!C134=SUM(表四!D134:I134),"","分项不等于合计数")</f>
        <v/>
      </c>
    </row>
    <row r="135" ht="20.1" customHeight="1" spans="1:10">
      <c r="A135" s="114" t="s">
        <v>1482</v>
      </c>
      <c r="B135" s="12" t="s">
        <v>1483</v>
      </c>
      <c r="C135" s="14">
        <f>SUM(表二!E806)</f>
        <v>1725</v>
      </c>
      <c r="D135" s="16">
        <v>1725</v>
      </c>
      <c r="E135" s="16"/>
      <c r="F135" s="16"/>
      <c r="G135" s="16"/>
      <c r="H135" s="16"/>
      <c r="I135" s="16"/>
      <c r="J135" s="26" t="str">
        <f>IF(表四!C135=SUM(表四!D135:I135),"","分项不等于合计数")</f>
        <v/>
      </c>
    </row>
    <row r="136" ht="20.1" customHeight="1" spans="1:10">
      <c r="A136" s="114" t="s">
        <v>1488</v>
      </c>
      <c r="B136" s="12" t="s">
        <v>1489</v>
      </c>
      <c r="C136" s="14">
        <f>SUM(表二!E809)</f>
        <v>345</v>
      </c>
      <c r="D136" s="16">
        <v>345</v>
      </c>
      <c r="E136" s="16"/>
      <c r="F136" s="16"/>
      <c r="G136" s="16"/>
      <c r="H136" s="16"/>
      <c r="I136" s="16"/>
      <c r="J136" s="26" t="str">
        <f>IF(表四!C136=SUM(表四!D136:I136),"","分项不等于合计数")</f>
        <v/>
      </c>
    </row>
    <row r="137" ht="20.1" customHeight="1" spans="1:10">
      <c r="A137" s="114" t="s">
        <v>1492</v>
      </c>
      <c r="B137" s="12" t="s">
        <v>1493</v>
      </c>
      <c r="C137" s="14">
        <f>SUM(表二!E811)</f>
        <v>0</v>
      </c>
      <c r="D137" s="16"/>
      <c r="E137" s="16"/>
      <c r="F137" s="16"/>
      <c r="G137" s="16"/>
      <c r="H137" s="16"/>
      <c r="I137" s="16"/>
      <c r="J137" s="26" t="str">
        <f>IF(表四!C137=SUM(表四!D137:I137),"","分项不等于合计数")</f>
        <v/>
      </c>
    </row>
    <row r="138" ht="20.1" customHeight="1" spans="1:10">
      <c r="A138" s="105" t="s">
        <v>1496</v>
      </c>
      <c r="B138" s="12" t="s">
        <v>1497</v>
      </c>
      <c r="C138" s="14">
        <f>SUM(表二!E813)</f>
        <v>0</v>
      </c>
      <c r="D138" s="16"/>
      <c r="E138" s="16"/>
      <c r="F138" s="16"/>
      <c r="G138" s="16"/>
      <c r="H138" s="16"/>
      <c r="I138" s="16"/>
      <c r="J138" s="26" t="str">
        <f>IF(表四!C138=SUM(表四!D138:I138),"","分项不等于合计数")</f>
        <v/>
      </c>
    </row>
    <row r="139" ht="20.1" customHeight="1" spans="1:11">
      <c r="A139" s="118" t="s">
        <v>1500</v>
      </c>
      <c r="B139" s="113" t="s">
        <v>1501</v>
      </c>
      <c r="C139" s="14">
        <f>SUM(表二!E815)</f>
        <v>3561</v>
      </c>
      <c r="D139" s="14">
        <f t="shared" ref="D139:I139" si="11">SUM(D140:D147)</f>
        <v>3561</v>
      </c>
      <c r="E139" s="14">
        <f t="shared" si="11"/>
        <v>0</v>
      </c>
      <c r="F139" s="14">
        <f t="shared" si="11"/>
        <v>0</v>
      </c>
      <c r="G139" s="14">
        <f t="shared" si="11"/>
        <v>0</v>
      </c>
      <c r="H139" s="14">
        <f t="shared" si="11"/>
        <v>0</v>
      </c>
      <c r="I139" s="14">
        <f t="shared" si="11"/>
        <v>0</v>
      </c>
      <c r="J139" s="26" t="str">
        <f>IF(表四!C139=SUM(表四!D139:I139),"","分项不等于合计数")</f>
        <v/>
      </c>
      <c r="K139" s="26" t="str">
        <f>IF(E139=表三!E68,"","表三专项转移支付收入不等于表四专项安排数")</f>
        <v/>
      </c>
    </row>
    <row r="140" ht="20.1" customHeight="1" spans="1:10">
      <c r="A140" s="114" t="s">
        <v>1502</v>
      </c>
      <c r="B140" s="12" t="s">
        <v>1503</v>
      </c>
      <c r="C140" s="14">
        <f>SUM(表二!E816)</f>
        <v>1201</v>
      </c>
      <c r="D140" s="16">
        <v>1201</v>
      </c>
      <c r="E140" s="16"/>
      <c r="F140" s="16"/>
      <c r="G140" s="16"/>
      <c r="H140" s="16"/>
      <c r="I140" s="16"/>
      <c r="J140" s="26" t="str">
        <f>IF(表四!C140=SUM(表四!D140:I140),"","分项不等于合计数")</f>
        <v/>
      </c>
    </row>
    <row r="141" ht="20.1" customHeight="1" spans="1:10">
      <c r="A141" s="114" t="s">
        <v>1550</v>
      </c>
      <c r="B141" s="12" t="s">
        <v>1551</v>
      </c>
      <c r="C141" s="14">
        <f>SUM(表二!E842)</f>
        <v>362</v>
      </c>
      <c r="D141" s="16">
        <v>362</v>
      </c>
      <c r="E141" s="16"/>
      <c r="F141" s="16"/>
      <c r="G141" s="16"/>
      <c r="H141" s="16"/>
      <c r="I141" s="16"/>
      <c r="J141" s="26" t="str">
        <f>IF(表四!C141=SUM(表四!D141:I141),"","分项不等于合计数")</f>
        <v/>
      </c>
    </row>
    <row r="142" ht="20.1" customHeight="1" spans="1:10">
      <c r="A142" s="114" t="s">
        <v>1590</v>
      </c>
      <c r="B142" s="12" t="s">
        <v>1591</v>
      </c>
      <c r="C142" s="14">
        <f>SUM(表二!E864)</f>
        <v>1210</v>
      </c>
      <c r="D142" s="16">
        <v>1210</v>
      </c>
      <c r="E142" s="16"/>
      <c r="F142" s="16"/>
      <c r="G142" s="16"/>
      <c r="H142" s="16"/>
      <c r="I142" s="16"/>
      <c r="J142" s="26" t="str">
        <f>IF(表四!C142=SUM(表四!D142:I142),"","分项不等于合计数")</f>
        <v/>
      </c>
    </row>
    <row r="143" ht="20.1" customHeight="1" spans="1:10">
      <c r="A143" s="114" t="s">
        <v>1642</v>
      </c>
      <c r="B143" s="12" t="s">
        <v>1643</v>
      </c>
      <c r="C143" s="14">
        <f>SUM(表二!E892)</f>
        <v>755</v>
      </c>
      <c r="D143" s="16">
        <v>755</v>
      </c>
      <c r="E143" s="16"/>
      <c r="F143" s="16"/>
      <c r="G143" s="16"/>
      <c r="H143" s="16"/>
      <c r="I143" s="16"/>
      <c r="J143" s="26" t="str">
        <f>IF(表四!C143=SUM(表四!D143:I143),"","分项不等于合计数")</f>
        <v/>
      </c>
    </row>
    <row r="144" ht="20.1" customHeight="1" spans="1:10">
      <c r="A144" s="114" t="s">
        <v>1660</v>
      </c>
      <c r="B144" s="12" t="s">
        <v>1661</v>
      </c>
      <c r="C144" s="14">
        <f>SUM(表二!E903)</f>
        <v>20</v>
      </c>
      <c r="D144" s="16">
        <v>20</v>
      </c>
      <c r="E144" s="16"/>
      <c r="F144" s="16"/>
      <c r="G144" s="16"/>
      <c r="H144" s="16"/>
      <c r="I144" s="16"/>
      <c r="J144" s="26" t="str">
        <f>IF(表四!C144=SUM(表四!D144:I144),"","分项不等于合计数")</f>
        <v/>
      </c>
    </row>
    <row r="145" ht="20.1" customHeight="1" spans="1:10">
      <c r="A145" s="114" t="s">
        <v>1674</v>
      </c>
      <c r="B145" s="12" t="s">
        <v>1675</v>
      </c>
      <c r="C145" s="14">
        <f>SUM(表二!E910)</f>
        <v>13</v>
      </c>
      <c r="D145" s="16">
        <v>13</v>
      </c>
      <c r="E145" s="16"/>
      <c r="F145" s="16"/>
      <c r="G145" s="16"/>
      <c r="H145" s="16"/>
      <c r="I145" s="16"/>
      <c r="J145" s="26" t="str">
        <f>IF(表四!C145=SUM(表四!D145:I145),"","分项不等于合计数")</f>
        <v/>
      </c>
    </row>
    <row r="146" ht="20.1" customHeight="1" spans="1:10">
      <c r="A146" s="114" t="s">
        <v>1686</v>
      </c>
      <c r="B146" s="12" t="s">
        <v>1687</v>
      </c>
      <c r="C146" s="14">
        <f>SUM(表二!E916)</f>
        <v>0</v>
      </c>
      <c r="D146" s="16"/>
      <c r="E146" s="16"/>
      <c r="F146" s="16"/>
      <c r="G146" s="16"/>
      <c r="H146" s="16"/>
      <c r="I146" s="16"/>
      <c r="J146" s="26" t="str">
        <f>IF(表四!C146=SUM(表四!D146:I146),"","分项不等于合计数")</f>
        <v/>
      </c>
    </row>
    <row r="147" ht="20.1" customHeight="1" spans="1:10">
      <c r="A147" s="114" t="s">
        <v>1692</v>
      </c>
      <c r="B147" s="12" t="s">
        <v>1693</v>
      </c>
      <c r="C147" s="14">
        <f>SUM(表二!E919)</f>
        <v>0</v>
      </c>
      <c r="D147" s="16"/>
      <c r="E147" s="16"/>
      <c r="F147" s="16"/>
      <c r="G147" s="16"/>
      <c r="H147" s="16"/>
      <c r="I147" s="16"/>
      <c r="J147" s="26" t="str">
        <f>IF(表四!C147=SUM(表四!D147:I147),"","分项不等于合计数")</f>
        <v/>
      </c>
    </row>
    <row r="148" ht="20.1" customHeight="1" spans="1:11">
      <c r="A148" s="118" t="s">
        <v>1698</v>
      </c>
      <c r="B148" s="113" t="s">
        <v>1699</v>
      </c>
      <c r="C148" s="14">
        <f>SUM(表二!E922)</f>
        <v>1586</v>
      </c>
      <c r="D148" s="14">
        <f t="shared" ref="D148:I148" si="12">SUM(D149:D154)</f>
        <v>1586</v>
      </c>
      <c r="E148" s="14">
        <f t="shared" si="12"/>
        <v>0</v>
      </c>
      <c r="F148" s="14">
        <f t="shared" si="12"/>
        <v>0</v>
      </c>
      <c r="G148" s="14">
        <f t="shared" si="12"/>
        <v>0</v>
      </c>
      <c r="H148" s="14">
        <f t="shared" si="12"/>
        <v>0</v>
      </c>
      <c r="I148" s="14">
        <f t="shared" si="12"/>
        <v>0</v>
      </c>
      <c r="J148" s="26" t="str">
        <f>IF(表四!C148=SUM(表四!D148:I148),"","分项不等于合计数")</f>
        <v/>
      </c>
      <c r="K148" s="26" t="str">
        <f>IF(E148=表三!E69,"","表三专项转移支付收入不等于表四专项安排数")</f>
        <v/>
      </c>
    </row>
    <row r="149" ht="20.1" customHeight="1" spans="1:10">
      <c r="A149" s="114" t="s">
        <v>1700</v>
      </c>
      <c r="B149" s="12" t="s">
        <v>1701</v>
      </c>
      <c r="C149" s="14">
        <f>SUM(表二!E923)</f>
        <v>1578</v>
      </c>
      <c r="D149" s="16">
        <v>1578</v>
      </c>
      <c r="E149" s="16"/>
      <c r="F149" s="16"/>
      <c r="G149" s="16"/>
      <c r="H149" s="16"/>
      <c r="I149" s="16"/>
      <c r="J149" s="26" t="str">
        <f>IF(表四!C149=SUM(表四!D149:I149),"","分项不等于合计数")</f>
        <v/>
      </c>
    </row>
    <row r="150" ht="20.1" customHeight="1" spans="1:10">
      <c r="A150" s="114" t="s">
        <v>1741</v>
      </c>
      <c r="B150" s="12" t="s">
        <v>1742</v>
      </c>
      <c r="C150" s="14">
        <f>SUM(表二!E945)</f>
        <v>0</v>
      </c>
      <c r="D150" s="16"/>
      <c r="E150" s="16"/>
      <c r="F150" s="16"/>
      <c r="G150" s="16"/>
      <c r="H150" s="16"/>
      <c r="I150" s="16"/>
      <c r="J150" s="26" t="str">
        <f>IF(表四!C150=SUM(表四!D150:I150),"","分项不等于合计数")</f>
        <v/>
      </c>
    </row>
    <row r="151" ht="20.1" customHeight="1" spans="1:10">
      <c r="A151" s="114" t="s">
        <v>1758</v>
      </c>
      <c r="B151" s="12" t="s">
        <v>1759</v>
      </c>
      <c r="C151" s="14">
        <f>SUM(表二!E955)</f>
        <v>0</v>
      </c>
      <c r="D151" s="16"/>
      <c r="E151" s="16"/>
      <c r="F151" s="16"/>
      <c r="G151" s="16"/>
      <c r="H151" s="16"/>
      <c r="I151" s="16"/>
      <c r="J151" s="26" t="str">
        <f>IF(表四!C151=SUM(表四!D151:I151),"","分项不等于合计数")</f>
        <v/>
      </c>
    </row>
    <row r="152" ht="20.1" customHeight="1" spans="1:10">
      <c r="A152" s="114" t="s">
        <v>1775</v>
      </c>
      <c r="B152" s="12" t="s">
        <v>1776</v>
      </c>
      <c r="C152" s="14">
        <f>SUM(表二!E965)</f>
        <v>0</v>
      </c>
      <c r="D152" s="16"/>
      <c r="E152" s="16"/>
      <c r="F152" s="16"/>
      <c r="G152" s="16"/>
      <c r="H152" s="16"/>
      <c r="I152" s="16"/>
      <c r="J152" s="26" t="str">
        <f>IF(表四!C152=SUM(表四!D152:I152),"","分项不等于合计数")</f>
        <v/>
      </c>
    </row>
    <row r="153" ht="20.1" customHeight="1" spans="1:10">
      <c r="A153" s="114" t="s">
        <v>1785</v>
      </c>
      <c r="B153" s="12" t="s">
        <v>1786</v>
      </c>
      <c r="C153" s="14">
        <f>SUM(表二!E972)</f>
        <v>8</v>
      </c>
      <c r="D153" s="16">
        <v>8</v>
      </c>
      <c r="E153" s="16"/>
      <c r="F153" s="16"/>
      <c r="G153" s="16"/>
      <c r="H153" s="16"/>
      <c r="I153" s="16"/>
      <c r="J153" s="26" t="str">
        <f>IF(表四!C153=SUM(表四!D153:I153),"","分项不等于合计数")</f>
        <v/>
      </c>
    </row>
    <row r="154" ht="20.1" customHeight="1" spans="1:10">
      <c r="A154" s="114" t="s">
        <v>1795</v>
      </c>
      <c r="B154" s="12" t="s">
        <v>1796</v>
      </c>
      <c r="C154" s="14">
        <f>SUM(表二!E977)</f>
        <v>0</v>
      </c>
      <c r="D154" s="16"/>
      <c r="E154" s="16"/>
      <c r="F154" s="16"/>
      <c r="G154" s="16"/>
      <c r="H154" s="16"/>
      <c r="I154" s="16"/>
      <c r="J154" s="26" t="str">
        <f>IF(表四!C154=SUM(表四!D154:I154),"","分项不等于合计数")</f>
        <v/>
      </c>
    </row>
    <row r="155" ht="20.1" customHeight="1" spans="1:11">
      <c r="A155" s="118" t="s">
        <v>1801</v>
      </c>
      <c r="B155" s="113" t="s">
        <v>1802</v>
      </c>
      <c r="C155" s="14">
        <f>SUM(表二!E980)</f>
        <v>438</v>
      </c>
      <c r="D155" s="14">
        <f t="shared" ref="D155:I155" si="13">SUM(D156:D162)</f>
        <v>438</v>
      </c>
      <c r="E155" s="14">
        <f t="shared" si="13"/>
        <v>0</v>
      </c>
      <c r="F155" s="14">
        <f t="shared" si="13"/>
        <v>0</v>
      </c>
      <c r="G155" s="14">
        <f t="shared" si="13"/>
        <v>0</v>
      </c>
      <c r="H155" s="14">
        <f t="shared" si="13"/>
        <v>0</v>
      </c>
      <c r="I155" s="14">
        <f t="shared" si="13"/>
        <v>0</v>
      </c>
      <c r="J155" s="26" t="str">
        <f>IF(表四!C155=SUM(表四!D155:I155),"","分项不等于合计数")</f>
        <v/>
      </c>
      <c r="K155" s="26" t="str">
        <f>IF(E155=表三!E70,"","表三专项转移支付收入不等于表四专项安排数")</f>
        <v/>
      </c>
    </row>
    <row r="156" ht="20.1" customHeight="1" spans="1:10">
      <c r="A156" s="114" t="s">
        <v>1803</v>
      </c>
      <c r="B156" s="12" t="s">
        <v>1804</v>
      </c>
      <c r="C156" s="14">
        <f>SUM(表二!E981)</f>
        <v>154</v>
      </c>
      <c r="D156" s="16">
        <v>154</v>
      </c>
      <c r="E156" s="16"/>
      <c r="F156" s="16"/>
      <c r="G156" s="16"/>
      <c r="H156" s="16"/>
      <c r="I156" s="16"/>
      <c r="J156" s="26" t="str">
        <f>IF(表四!C156=SUM(表四!D156:I156),"","分项不等于合计数")</f>
        <v/>
      </c>
    </row>
    <row r="157" ht="20.1" customHeight="1" spans="1:10">
      <c r="A157" s="114" t="s">
        <v>1820</v>
      </c>
      <c r="B157" s="12" t="s">
        <v>1821</v>
      </c>
      <c r="C157" s="14">
        <f>SUM(表二!E991)</f>
        <v>0</v>
      </c>
      <c r="D157" s="16"/>
      <c r="E157" s="16"/>
      <c r="F157" s="16"/>
      <c r="G157" s="16"/>
      <c r="H157" s="16"/>
      <c r="I157" s="16"/>
      <c r="J157" s="26" t="str">
        <f>IF(表四!C157=SUM(表四!D157:I157),"","分项不等于合计数")</f>
        <v/>
      </c>
    </row>
    <row r="158" ht="20.1" customHeight="1" spans="1:10">
      <c r="A158" s="114" t="s">
        <v>1849</v>
      </c>
      <c r="B158" s="12" t="s">
        <v>1850</v>
      </c>
      <c r="C158" s="14">
        <f>SUM(表二!E1007)</f>
        <v>0</v>
      </c>
      <c r="D158" s="16"/>
      <c r="E158" s="16"/>
      <c r="F158" s="16"/>
      <c r="G158" s="16"/>
      <c r="H158" s="16"/>
      <c r="I158" s="16"/>
      <c r="J158" s="26" t="str">
        <f>IF(表四!C158=SUM(表四!D158:I158),"","分项不等于合计数")</f>
        <v/>
      </c>
    </row>
    <row r="159" ht="20.1" customHeight="1" spans="1:10">
      <c r="A159" s="114" t="s">
        <v>1856</v>
      </c>
      <c r="B159" s="12" t="s">
        <v>1857</v>
      </c>
      <c r="C159" s="14">
        <f>SUM(表二!E1012)</f>
        <v>284</v>
      </c>
      <c r="D159" s="16">
        <v>284</v>
      </c>
      <c r="E159" s="16"/>
      <c r="F159" s="16"/>
      <c r="G159" s="16"/>
      <c r="H159" s="16"/>
      <c r="I159" s="16"/>
      <c r="J159" s="26" t="str">
        <f>IF(表四!C159=SUM(表四!D159:I159),"","分项不等于合计数")</f>
        <v/>
      </c>
    </row>
    <row r="160" ht="20.1" customHeight="1" spans="1:10">
      <c r="A160" s="114" t="s">
        <v>1874</v>
      </c>
      <c r="B160" s="12" t="s">
        <v>1875</v>
      </c>
      <c r="C160" s="14">
        <f>SUM(表二!E1023)</f>
        <v>0</v>
      </c>
      <c r="D160" s="16"/>
      <c r="E160" s="16"/>
      <c r="F160" s="16"/>
      <c r="G160" s="16"/>
      <c r="H160" s="16"/>
      <c r="I160" s="16"/>
      <c r="J160" s="26" t="str">
        <f>IF(表四!C160=SUM(表四!D160:I160),"","分项不等于合计数")</f>
        <v/>
      </c>
    </row>
    <row r="161" ht="20.1" customHeight="1" spans="1:10">
      <c r="A161" s="114" t="s">
        <v>1885</v>
      </c>
      <c r="B161" s="12" t="s">
        <v>1886</v>
      </c>
      <c r="C161" s="14">
        <f>SUM(表二!E1030)</f>
        <v>0</v>
      </c>
      <c r="D161" s="16"/>
      <c r="E161" s="16"/>
      <c r="F161" s="16"/>
      <c r="G161" s="16"/>
      <c r="H161" s="16"/>
      <c r="I161" s="16"/>
      <c r="J161" s="26" t="str">
        <f>IF(表四!C161=SUM(表四!D161:I161),"","分项不等于合计数")</f>
        <v/>
      </c>
    </row>
    <row r="162" ht="20.1" customHeight="1" spans="1:10">
      <c r="A162" s="114" t="s">
        <v>1898</v>
      </c>
      <c r="B162" s="12" t="s">
        <v>1899</v>
      </c>
      <c r="C162" s="14">
        <f>SUM(表二!E1038)</f>
        <v>0</v>
      </c>
      <c r="D162" s="16"/>
      <c r="E162" s="16"/>
      <c r="F162" s="16"/>
      <c r="G162" s="16"/>
      <c r="H162" s="16"/>
      <c r="I162" s="16"/>
      <c r="J162" s="26" t="str">
        <f>IF(表四!C162=SUM(表四!D162:I162),"","分项不等于合计数")</f>
        <v/>
      </c>
    </row>
    <row r="163" ht="20.1" customHeight="1" spans="1:11">
      <c r="A163" s="118" t="s">
        <v>1910</v>
      </c>
      <c r="B163" s="113" t="s">
        <v>1911</v>
      </c>
      <c r="C163" s="14">
        <f>SUM(表二!E1044)</f>
        <v>224</v>
      </c>
      <c r="D163" s="14">
        <f t="shared" ref="D163:I163" si="14">SUM(D164:D166)</f>
        <v>224</v>
      </c>
      <c r="E163" s="14">
        <f t="shared" si="14"/>
        <v>0</v>
      </c>
      <c r="F163" s="14">
        <f t="shared" si="14"/>
        <v>0</v>
      </c>
      <c r="G163" s="14">
        <f t="shared" si="14"/>
        <v>0</v>
      </c>
      <c r="H163" s="14">
        <f t="shared" si="14"/>
        <v>0</v>
      </c>
      <c r="I163" s="14">
        <f t="shared" si="14"/>
        <v>0</v>
      </c>
      <c r="J163" s="26" t="str">
        <f>IF(表四!C163=SUM(表四!D163:I163),"","分项不等于合计数")</f>
        <v/>
      </c>
      <c r="K163" s="26" t="str">
        <f>IF(E163=表三!E71,"","表三专项转移支付收入不等于表四专项安排数")</f>
        <v/>
      </c>
    </row>
    <row r="164" ht="20.1" customHeight="1" spans="1:10">
      <c r="A164" s="114" t="s">
        <v>1912</v>
      </c>
      <c r="B164" s="12" t="s">
        <v>1913</v>
      </c>
      <c r="C164" s="14">
        <f>SUM(表二!E1045)</f>
        <v>224</v>
      </c>
      <c r="D164" s="16">
        <v>224</v>
      </c>
      <c r="E164" s="16"/>
      <c r="F164" s="16"/>
      <c r="G164" s="16"/>
      <c r="H164" s="16"/>
      <c r="I164" s="16"/>
      <c r="J164" s="26" t="str">
        <f>IF(表四!C164=SUM(表四!D164:I164),"","分项不等于合计数")</f>
        <v/>
      </c>
    </row>
    <row r="165" ht="20.1" customHeight="1" spans="1:10">
      <c r="A165" s="114" t="s">
        <v>1928</v>
      </c>
      <c r="B165" s="12" t="s">
        <v>1929</v>
      </c>
      <c r="C165" s="14">
        <f>SUM(表二!E1055)</f>
        <v>0</v>
      </c>
      <c r="D165" s="16"/>
      <c r="E165" s="16"/>
      <c r="F165" s="16"/>
      <c r="G165" s="16"/>
      <c r="H165" s="16"/>
      <c r="I165" s="16"/>
      <c r="J165" s="26" t="str">
        <f>IF(表四!C165=SUM(表四!D165:I165),"","分项不等于合计数")</f>
        <v/>
      </c>
    </row>
    <row r="166" ht="20.1" customHeight="1" spans="1:10">
      <c r="A166" s="114" t="s">
        <v>1937</v>
      </c>
      <c r="B166" s="12" t="s">
        <v>1938</v>
      </c>
      <c r="C166" s="14">
        <f>SUM(表二!E1061)</f>
        <v>0</v>
      </c>
      <c r="D166" s="16"/>
      <c r="E166" s="16"/>
      <c r="F166" s="16"/>
      <c r="G166" s="16"/>
      <c r="H166" s="16"/>
      <c r="I166" s="16"/>
      <c r="J166" s="26" t="str">
        <f>IF(表四!C166=SUM(表四!D166:I166),"","分项不等于合计数")</f>
        <v/>
      </c>
    </row>
    <row r="167" ht="20.1" customHeight="1" spans="1:11">
      <c r="A167" s="118" t="s">
        <v>1943</v>
      </c>
      <c r="B167" s="113" t="s">
        <v>1944</v>
      </c>
      <c r="C167" s="14">
        <f>SUM(表二!E1064)</f>
        <v>120</v>
      </c>
      <c r="D167" s="14">
        <f t="shared" ref="D167:I167" si="15">SUM(D168:D172)</f>
        <v>120</v>
      </c>
      <c r="E167" s="14">
        <f t="shared" si="15"/>
        <v>0</v>
      </c>
      <c r="F167" s="14">
        <f t="shared" si="15"/>
        <v>0</v>
      </c>
      <c r="G167" s="14">
        <f t="shared" si="15"/>
        <v>0</v>
      </c>
      <c r="H167" s="14">
        <f t="shared" si="15"/>
        <v>0</v>
      </c>
      <c r="I167" s="14">
        <f t="shared" si="15"/>
        <v>0</v>
      </c>
      <c r="J167" s="26" t="str">
        <f>IF(表四!C167=SUM(表四!D167:I167),"","分项不等于合计数")</f>
        <v/>
      </c>
      <c r="K167" s="26" t="str">
        <f>IF(E167=表三!E72,"","表三专项转移支付收入不等于表四专项安排数")</f>
        <v/>
      </c>
    </row>
    <row r="168" ht="20.1" customHeight="1" spans="1:10">
      <c r="A168" s="114" t="s">
        <v>1945</v>
      </c>
      <c r="B168" s="12" t="s">
        <v>1946</v>
      </c>
      <c r="C168" s="14">
        <f>SUM(表二!E1065)</f>
        <v>0</v>
      </c>
      <c r="D168" s="16"/>
      <c r="E168" s="16"/>
      <c r="F168" s="16"/>
      <c r="G168" s="16"/>
      <c r="H168" s="16"/>
      <c r="I168" s="16"/>
      <c r="J168" s="26" t="str">
        <f>IF(表四!C168=SUM(表四!D168:I168),"","分项不等于合计数")</f>
        <v/>
      </c>
    </row>
    <row r="169" ht="20.1" customHeight="1" spans="1:10">
      <c r="A169" s="114" t="s">
        <v>1955</v>
      </c>
      <c r="B169" s="12" t="s">
        <v>1956</v>
      </c>
      <c r="C169" s="14">
        <f>SUM(表二!E1072)</f>
        <v>0</v>
      </c>
      <c r="D169" s="16"/>
      <c r="E169" s="16"/>
      <c r="F169" s="16"/>
      <c r="G169" s="16"/>
      <c r="H169" s="16"/>
      <c r="I169" s="16"/>
      <c r="J169" s="26" t="str">
        <f>IF(表四!C169=SUM(表四!D169:I169),"","分项不等于合计数")</f>
        <v/>
      </c>
    </row>
    <row r="170" ht="20.1" customHeight="1" spans="1:10">
      <c r="A170" s="114" t="s">
        <v>1975</v>
      </c>
      <c r="B170" s="12" t="s">
        <v>1976</v>
      </c>
      <c r="C170" s="14">
        <f>SUM(表二!E1082)</f>
        <v>120</v>
      </c>
      <c r="D170" s="16">
        <v>120</v>
      </c>
      <c r="E170" s="16"/>
      <c r="F170" s="16"/>
      <c r="G170" s="16"/>
      <c r="H170" s="16"/>
      <c r="I170" s="16"/>
      <c r="J170" s="26" t="str">
        <f>IF(表四!C170=SUM(表四!D170:I170),"","分项不等于合计数")</f>
        <v/>
      </c>
    </row>
    <row r="171" ht="20.1" customHeight="1" spans="1:10">
      <c r="A171" s="114" t="s">
        <v>1987</v>
      </c>
      <c r="B171" s="12" t="s">
        <v>1988</v>
      </c>
      <c r="C171" s="14">
        <f>SUM(表二!E1088)</f>
        <v>0</v>
      </c>
      <c r="D171" s="16"/>
      <c r="E171" s="16"/>
      <c r="F171" s="16"/>
      <c r="G171" s="16"/>
      <c r="H171" s="16"/>
      <c r="I171" s="16"/>
      <c r="J171" s="26" t="str">
        <f>IF(表四!C171=SUM(表四!D171:I171),"","分项不等于合计数")</f>
        <v/>
      </c>
    </row>
    <row r="172" ht="20.1" customHeight="1" spans="1:10">
      <c r="A172" s="114" t="s">
        <v>1993</v>
      </c>
      <c r="B172" s="12" t="s">
        <v>1994</v>
      </c>
      <c r="C172" s="14">
        <f>SUM(表二!E1091)</f>
        <v>0</v>
      </c>
      <c r="D172" s="16"/>
      <c r="E172" s="16"/>
      <c r="F172" s="16"/>
      <c r="G172" s="16"/>
      <c r="H172" s="16"/>
      <c r="I172" s="16"/>
      <c r="J172" s="26" t="str">
        <f>IF(表四!C172=SUM(表四!D172:I172),"","分项不等于合计数")</f>
        <v/>
      </c>
    </row>
    <row r="173" ht="20.1" customHeight="1" spans="1:11">
      <c r="A173" s="118" t="s">
        <v>1999</v>
      </c>
      <c r="B173" s="113" t="s">
        <v>2000</v>
      </c>
      <c r="C173" s="14">
        <f>SUM(表二!E1094)</f>
        <v>0</v>
      </c>
      <c r="D173" s="14">
        <f t="shared" ref="D173:I173" si="16">SUM(D174:D182)</f>
        <v>0</v>
      </c>
      <c r="E173" s="14">
        <f t="shared" si="16"/>
        <v>0</v>
      </c>
      <c r="F173" s="14">
        <f t="shared" si="16"/>
        <v>0</v>
      </c>
      <c r="G173" s="14">
        <f t="shared" si="16"/>
        <v>0</v>
      </c>
      <c r="H173" s="14">
        <f t="shared" si="16"/>
        <v>0</v>
      </c>
      <c r="I173" s="14">
        <f t="shared" si="16"/>
        <v>0</v>
      </c>
      <c r="J173" s="26" t="str">
        <f>IF(表四!C173=SUM(表四!D173:I173),"","分项不等于合计数")</f>
        <v/>
      </c>
      <c r="K173" s="121"/>
    </row>
    <row r="174" ht="20.1" customHeight="1" spans="1:10">
      <c r="A174" s="114" t="s">
        <v>2001</v>
      </c>
      <c r="B174" s="12" t="s">
        <v>2002</v>
      </c>
      <c r="C174" s="14">
        <f>SUM(表二!E1095)</f>
        <v>0</v>
      </c>
      <c r="D174" s="16"/>
      <c r="E174" s="16"/>
      <c r="F174" s="16"/>
      <c r="G174" s="16"/>
      <c r="H174" s="16"/>
      <c r="I174" s="16"/>
      <c r="J174" s="26" t="str">
        <f>IF(表四!C174=SUM(表四!D174:I174),"","分项不等于合计数")</f>
        <v/>
      </c>
    </row>
    <row r="175" ht="20.1" customHeight="1" spans="1:10">
      <c r="A175" s="114" t="s">
        <v>2003</v>
      </c>
      <c r="B175" s="12" t="s">
        <v>2004</v>
      </c>
      <c r="C175" s="14">
        <f>SUM(表二!E1096)</f>
        <v>0</v>
      </c>
      <c r="D175" s="16"/>
      <c r="E175" s="16"/>
      <c r="F175" s="16"/>
      <c r="G175" s="16"/>
      <c r="H175" s="16"/>
      <c r="I175" s="16"/>
      <c r="J175" s="26" t="str">
        <f>IF(表四!C175=SUM(表四!D175:I175),"","分项不等于合计数")</f>
        <v/>
      </c>
    </row>
    <row r="176" ht="20.1" customHeight="1" spans="1:10">
      <c r="A176" s="114" t="s">
        <v>2005</v>
      </c>
      <c r="B176" s="12" t="s">
        <v>2006</v>
      </c>
      <c r="C176" s="14">
        <f>SUM(表二!E1097)</f>
        <v>0</v>
      </c>
      <c r="D176" s="16"/>
      <c r="E176" s="16"/>
      <c r="F176" s="16"/>
      <c r="G176" s="16"/>
      <c r="H176" s="16"/>
      <c r="I176" s="16"/>
      <c r="J176" s="26" t="str">
        <f>IF(表四!C176=SUM(表四!D176:I176),"","分项不等于合计数")</f>
        <v/>
      </c>
    </row>
    <row r="177" ht="20.1" customHeight="1" spans="1:10">
      <c r="A177" s="114" t="s">
        <v>2007</v>
      </c>
      <c r="B177" s="12" t="s">
        <v>2008</v>
      </c>
      <c r="C177" s="14">
        <f>SUM(表二!E1098)</f>
        <v>0</v>
      </c>
      <c r="D177" s="16"/>
      <c r="E177" s="16"/>
      <c r="F177" s="16"/>
      <c r="G177" s="16"/>
      <c r="H177" s="16"/>
      <c r="I177" s="16"/>
      <c r="J177" s="26" t="str">
        <f>IF(表四!C177=SUM(表四!D177:I177),"","分项不等于合计数")</f>
        <v/>
      </c>
    </row>
    <row r="178" ht="20.1" customHeight="1" spans="1:10">
      <c r="A178" s="114" t="s">
        <v>2009</v>
      </c>
      <c r="B178" s="12" t="s">
        <v>2010</v>
      </c>
      <c r="C178" s="14">
        <f>SUM(表二!E1099)</f>
        <v>0</v>
      </c>
      <c r="D178" s="16"/>
      <c r="E178" s="16"/>
      <c r="F178" s="16"/>
      <c r="G178" s="16"/>
      <c r="H178" s="16"/>
      <c r="I178" s="16"/>
      <c r="J178" s="26" t="str">
        <f>IF(表四!C178=SUM(表四!D178:I178),"","分项不等于合计数")</f>
        <v/>
      </c>
    </row>
    <row r="179" ht="20.1" customHeight="1" spans="1:10">
      <c r="A179" s="114" t="s">
        <v>2011</v>
      </c>
      <c r="B179" s="12" t="s">
        <v>1503</v>
      </c>
      <c r="C179" s="14">
        <f>SUM(表二!E1100)</f>
        <v>0</v>
      </c>
      <c r="D179" s="16"/>
      <c r="E179" s="16"/>
      <c r="F179" s="16"/>
      <c r="G179" s="16"/>
      <c r="H179" s="16"/>
      <c r="I179" s="16"/>
      <c r="J179" s="26" t="str">
        <f>IF(表四!C179=SUM(表四!D179:I179),"","分项不等于合计数")</f>
        <v/>
      </c>
    </row>
    <row r="180" ht="20.1" customHeight="1" spans="1:10">
      <c r="A180" s="114" t="s">
        <v>2012</v>
      </c>
      <c r="B180" s="12" t="s">
        <v>2013</v>
      </c>
      <c r="C180" s="14">
        <f>SUM(表二!E1101)</f>
        <v>0</v>
      </c>
      <c r="D180" s="16"/>
      <c r="E180" s="16"/>
      <c r="F180" s="16"/>
      <c r="G180" s="16"/>
      <c r="H180" s="16"/>
      <c r="I180" s="16"/>
      <c r="J180" s="26" t="str">
        <f>IF(表四!C180=SUM(表四!D180:I180),"","分项不等于合计数")</f>
        <v/>
      </c>
    </row>
    <row r="181" ht="20.1" customHeight="1" spans="1:10">
      <c r="A181" s="114" t="s">
        <v>2014</v>
      </c>
      <c r="B181" s="12" t="s">
        <v>2015</v>
      </c>
      <c r="C181" s="14">
        <f>SUM(表二!E1102)</f>
        <v>0</v>
      </c>
      <c r="D181" s="16"/>
      <c r="E181" s="16"/>
      <c r="F181" s="16"/>
      <c r="G181" s="16"/>
      <c r="H181" s="16"/>
      <c r="I181" s="16"/>
      <c r="J181" s="26" t="str">
        <f>IF(表四!C181=SUM(表四!D181:I181),"","分项不等于合计数")</f>
        <v/>
      </c>
    </row>
    <row r="182" ht="20.1" customHeight="1" spans="1:10">
      <c r="A182" s="114" t="s">
        <v>2016</v>
      </c>
      <c r="B182" s="12" t="s">
        <v>2017</v>
      </c>
      <c r="C182" s="14">
        <f>SUM(表二!E1103)</f>
        <v>0</v>
      </c>
      <c r="D182" s="16"/>
      <c r="E182" s="16"/>
      <c r="F182" s="16"/>
      <c r="G182" s="16"/>
      <c r="H182" s="16"/>
      <c r="I182" s="16"/>
      <c r="J182" s="26" t="str">
        <f>IF(表四!C182=SUM(表四!D182:I182),"","分项不等于合计数")</f>
        <v/>
      </c>
    </row>
    <row r="183" ht="20.1" customHeight="1" spans="1:11">
      <c r="A183" s="118" t="s">
        <v>2018</v>
      </c>
      <c r="B183" s="113" t="s">
        <v>2019</v>
      </c>
      <c r="C183" s="14">
        <f>SUM(表二!E1104)</f>
        <v>1600</v>
      </c>
      <c r="D183" s="14">
        <f t="shared" ref="D183:I183" si="17">SUM(D184:D186)</f>
        <v>1600</v>
      </c>
      <c r="E183" s="14">
        <f t="shared" si="17"/>
        <v>0</v>
      </c>
      <c r="F183" s="14">
        <f t="shared" si="17"/>
        <v>0</v>
      </c>
      <c r="G183" s="14">
        <f t="shared" si="17"/>
        <v>0</v>
      </c>
      <c r="H183" s="14">
        <f t="shared" si="17"/>
        <v>0</v>
      </c>
      <c r="I183" s="14">
        <f t="shared" si="17"/>
        <v>0</v>
      </c>
      <c r="J183" s="26" t="str">
        <f>IF(表四!C183=SUM(表四!D183:I183),"","分项不等于合计数")</f>
        <v/>
      </c>
      <c r="K183" s="26" t="str">
        <f>IF(E183=表三!E73,"","表三专项转移支付收入不等于表四专项安排数")</f>
        <v/>
      </c>
    </row>
    <row r="184" ht="20.1" customHeight="1" spans="1:10">
      <c r="A184" s="114" t="s">
        <v>2020</v>
      </c>
      <c r="B184" s="12" t="s">
        <v>2021</v>
      </c>
      <c r="C184" s="14">
        <f>SUM(表二!E1105)</f>
        <v>1600</v>
      </c>
      <c r="D184" s="16">
        <v>1600</v>
      </c>
      <c r="E184" s="16"/>
      <c r="F184" s="16"/>
      <c r="G184" s="16"/>
      <c r="H184" s="16"/>
      <c r="I184" s="16"/>
      <c r="J184" s="26" t="str">
        <f>IF(表四!C184=SUM(表四!D184:I184),"","分项不等于合计数")</f>
        <v/>
      </c>
    </row>
    <row r="185" ht="20.1" customHeight="1" spans="1:10">
      <c r="A185" s="114" t="s">
        <v>2070</v>
      </c>
      <c r="B185" s="12" t="s">
        <v>2071</v>
      </c>
      <c r="C185" s="14">
        <f>SUM(表二!E1132)</f>
        <v>0</v>
      </c>
      <c r="D185" s="16"/>
      <c r="E185" s="16"/>
      <c r="F185" s="16"/>
      <c r="G185" s="16"/>
      <c r="H185" s="16"/>
      <c r="I185" s="16"/>
      <c r="J185" s="26" t="str">
        <f>IF(表四!C185=SUM(表四!D185:I185),"","分项不等于合计数")</f>
        <v/>
      </c>
    </row>
    <row r="186" ht="20.1" customHeight="1" spans="1:10">
      <c r="A186" s="114" t="s">
        <v>2097</v>
      </c>
      <c r="B186" s="12" t="s">
        <v>2098</v>
      </c>
      <c r="C186" s="14">
        <f>SUM(表二!E1147)</f>
        <v>0</v>
      </c>
      <c r="D186" s="16"/>
      <c r="E186" s="16"/>
      <c r="F186" s="16"/>
      <c r="G186" s="16"/>
      <c r="H186" s="16"/>
      <c r="I186" s="16"/>
      <c r="J186" s="26" t="str">
        <f>IF(表四!C186=SUM(表四!D186:I186),"","分项不等于合计数")</f>
        <v/>
      </c>
    </row>
    <row r="187" ht="20.1" customHeight="1" spans="1:11">
      <c r="A187" s="118" t="s">
        <v>2101</v>
      </c>
      <c r="B187" s="113" t="s">
        <v>2102</v>
      </c>
      <c r="C187" s="14">
        <f>SUM(表二!E1149)</f>
        <v>1151</v>
      </c>
      <c r="D187" s="14">
        <f t="shared" ref="D187:I187" si="18">SUM(D188:D190)</f>
        <v>1151</v>
      </c>
      <c r="E187" s="14">
        <f t="shared" si="18"/>
        <v>0</v>
      </c>
      <c r="F187" s="14">
        <f t="shared" si="18"/>
        <v>0</v>
      </c>
      <c r="G187" s="14">
        <f t="shared" si="18"/>
        <v>0</v>
      </c>
      <c r="H187" s="14">
        <f t="shared" si="18"/>
        <v>0</v>
      </c>
      <c r="I187" s="14">
        <f t="shared" si="18"/>
        <v>0</v>
      </c>
      <c r="J187" s="26" t="str">
        <f>IF(表四!C187=SUM(表四!D187:I187),"","分项不等于合计数")</f>
        <v/>
      </c>
      <c r="K187" s="26" t="str">
        <f>IF(E187=表三!E74,"","表三专项转移支付收入不等于表四专项安排数")</f>
        <v/>
      </c>
    </row>
    <row r="188" ht="20.1" customHeight="1" spans="1:10">
      <c r="A188" s="114" t="s">
        <v>2103</v>
      </c>
      <c r="B188" s="12" t="s">
        <v>2104</v>
      </c>
      <c r="C188" s="14">
        <f>SUM(表二!E1150)</f>
        <v>65</v>
      </c>
      <c r="D188" s="16">
        <v>65</v>
      </c>
      <c r="E188" s="16"/>
      <c r="F188" s="16"/>
      <c r="G188" s="16"/>
      <c r="H188" s="16"/>
      <c r="I188" s="16"/>
      <c r="J188" s="26" t="str">
        <f>IF(表四!C188=SUM(表四!D188:I188),"","分项不等于合计数")</f>
        <v/>
      </c>
    </row>
    <row r="189" ht="20.1" customHeight="1" spans="1:10">
      <c r="A189" s="114" t="s">
        <v>2127</v>
      </c>
      <c r="B189" s="12" t="s">
        <v>2128</v>
      </c>
      <c r="C189" s="14">
        <f>SUM(表二!E1162)</f>
        <v>1086</v>
      </c>
      <c r="D189" s="16">
        <v>1086</v>
      </c>
      <c r="E189" s="16"/>
      <c r="F189" s="16"/>
      <c r="G189" s="16"/>
      <c r="H189" s="16"/>
      <c r="I189" s="16"/>
      <c r="J189" s="26" t="str">
        <f>IF(表四!C189=SUM(表四!D189:I189),"","分项不等于合计数")</f>
        <v/>
      </c>
    </row>
    <row r="190" ht="20.1" customHeight="1" spans="1:10">
      <c r="A190" s="114" t="s">
        <v>2135</v>
      </c>
      <c r="B190" s="12" t="s">
        <v>2136</v>
      </c>
      <c r="C190" s="14">
        <f>SUM(表二!E1166)</f>
        <v>0</v>
      </c>
      <c r="D190" s="16"/>
      <c r="E190" s="16"/>
      <c r="F190" s="16"/>
      <c r="G190" s="16"/>
      <c r="H190" s="16"/>
      <c r="I190" s="16"/>
      <c r="J190" s="26" t="str">
        <f>IF(表四!C190=SUM(表四!D190:I190),"","分项不等于合计数")</f>
        <v/>
      </c>
    </row>
    <row r="191" ht="20.1" customHeight="1" spans="1:11">
      <c r="A191" s="118" t="s">
        <v>2143</v>
      </c>
      <c r="B191" s="113" t="s">
        <v>2144</v>
      </c>
      <c r="C191" s="14">
        <f>SUM(表二!E1170)</f>
        <v>0</v>
      </c>
      <c r="D191" s="14">
        <f t="shared" ref="D191:I191" si="19">SUM(D192:D195)</f>
        <v>0</v>
      </c>
      <c r="E191" s="14">
        <f t="shared" si="19"/>
        <v>0</v>
      </c>
      <c r="F191" s="14">
        <f t="shared" si="19"/>
        <v>0</v>
      </c>
      <c r="G191" s="14">
        <f t="shared" si="19"/>
        <v>0</v>
      </c>
      <c r="H191" s="14">
        <f t="shared" si="19"/>
        <v>0</v>
      </c>
      <c r="I191" s="14">
        <f t="shared" si="19"/>
        <v>0</v>
      </c>
      <c r="J191" s="26" t="str">
        <f>IF(表四!C191=SUM(表四!D191:I191),"","分项不等于合计数")</f>
        <v/>
      </c>
      <c r="K191" s="26" t="str">
        <f>IF(E191=表三!E75,"","表三专项转移支付收入不等于表四专项安排数")</f>
        <v/>
      </c>
    </row>
    <row r="192" ht="20.1" customHeight="1" spans="1:10">
      <c r="A192" s="114" t="s">
        <v>2145</v>
      </c>
      <c r="B192" s="12" t="s">
        <v>2146</v>
      </c>
      <c r="C192" s="14">
        <f>SUM(表二!E1171)</f>
        <v>0</v>
      </c>
      <c r="D192" s="16"/>
      <c r="E192" s="16"/>
      <c r="F192" s="16"/>
      <c r="G192" s="16"/>
      <c r="H192" s="16"/>
      <c r="I192" s="16"/>
      <c r="J192" s="26" t="str">
        <f>IF(表四!C192=SUM(表四!D192:I192),"","分项不等于合计数")</f>
        <v/>
      </c>
    </row>
    <row r="193" ht="20.1" customHeight="1" spans="1:10">
      <c r="A193" s="114" t="s">
        <v>2177</v>
      </c>
      <c r="B193" s="12" t="s">
        <v>2178</v>
      </c>
      <c r="C193" s="14">
        <f>SUM(表二!E1189)</f>
        <v>0</v>
      </c>
      <c r="D193" s="16"/>
      <c r="E193" s="16"/>
      <c r="F193" s="16"/>
      <c r="G193" s="16"/>
      <c r="H193" s="16"/>
      <c r="I193" s="16"/>
      <c r="J193" s="26" t="str">
        <f>IF(表四!C193=SUM(表四!D193:I193),"","分项不等于合计数")</f>
        <v/>
      </c>
    </row>
    <row r="194" ht="20.1" customHeight="1" spans="1:10">
      <c r="A194" s="114" t="s">
        <v>2189</v>
      </c>
      <c r="B194" s="12" t="s">
        <v>2190</v>
      </c>
      <c r="C194" s="14">
        <f>SUM(表二!E1195)</f>
        <v>0</v>
      </c>
      <c r="D194" s="16"/>
      <c r="E194" s="16"/>
      <c r="F194" s="16"/>
      <c r="G194" s="16"/>
      <c r="H194" s="16"/>
      <c r="I194" s="16"/>
      <c r="J194" s="26" t="str">
        <f>IF(表四!C194=SUM(表四!D194:I194),"","分项不等于合计数")</f>
        <v/>
      </c>
    </row>
    <row r="195" ht="20.1" customHeight="1" spans="1:10">
      <c r="A195" s="114" t="s">
        <v>2201</v>
      </c>
      <c r="B195" s="12" t="s">
        <v>2202</v>
      </c>
      <c r="C195" s="14">
        <f>SUM(表二!E1201)</f>
        <v>0</v>
      </c>
      <c r="D195" s="16"/>
      <c r="E195" s="16"/>
      <c r="F195" s="16"/>
      <c r="G195" s="16"/>
      <c r="H195" s="16"/>
      <c r="I195" s="16"/>
      <c r="J195" s="26" t="str">
        <f>IF(表四!C195=SUM(表四!D195:I195),"","分项不等于合计数")</f>
        <v/>
      </c>
    </row>
    <row r="196" ht="20.1" customHeight="1" spans="1:11">
      <c r="A196" s="118" t="s">
        <v>2227</v>
      </c>
      <c r="B196" s="113" t="s">
        <v>2228</v>
      </c>
      <c r="C196" s="14">
        <f>SUM(表二!E1214)</f>
        <v>1171</v>
      </c>
      <c r="D196" s="14">
        <f t="shared" ref="D196:I196" si="20">SUM(D197:D203)</f>
        <v>1171</v>
      </c>
      <c r="E196" s="14">
        <f t="shared" si="20"/>
        <v>0</v>
      </c>
      <c r="F196" s="14">
        <f t="shared" si="20"/>
        <v>0</v>
      </c>
      <c r="G196" s="14">
        <f t="shared" si="20"/>
        <v>0</v>
      </c>
      <c r="H196" s="14">
        <f t="shared" si="20"/>
        <v>0</v>
      </c>
      <c r="I196" s="14">
        <f t="shared" si="20"/>
        <v>0</v>
      </c>
      <c r="J196" s="26" t="str">
        <f>IF(表四!C196=SUM(表四!D196:I196),"","分项不等于合计数")</f>
        <v/>
      </c>
      <c r="K196" s="26" t="str">
        <f>IF(E196=表三!E76,"","表三专项转移支付收入不等于表四专项安排数")</f>
        <v/>
      </c>
    </row>
    <row r="197" ht="20.1" customHeight="1" spans="1:10">
      <c r="A197" s="114" t="s">
        <v>2229</v>
      </c>
      <c r="B197" s="12" t="s">
        <v>2230</v>
      </c>
      <c r="C197" s="14">
        <f>SUM(表二!E1215)</f>
        <v>588</v>
      </c>
      <c r="D197" s="16">
        <v>588</v>
      </c>
      <c r="E197" s="16"/>
      <c r="F197" s="16"/>
      <c r="G197" s="16"/>
      <c r="H197" s="16"/>
      <c r="I197" s="16"/>
      <c r="J197" s="26" t="str">
        <f>IF(表四!C197=SUM(表四!D197:I197),"","分项不等于合计数")</f>
        <v/>
      </c>
    </row>
    <row r="198" ht="20.1" customHeight="1" spans="1:10">
      <c r="A198" s="114" t="s">
        <v>2247</v>
      </c>
      <c r="B198" s="12" t="s">
        <v>2248</v>
      </c>
      <c r="C198" s="14">
        <f>SUM(表二!E1226)</f>
        <v>405</v>
      </c>
      <c r="D198" s="16">
        <v>405</v>
      </c>
      <c r="E198" s="16"/>
      <c r="F198" s="16"/>
      <c r="G198" s="16"/>
      <c r="H198" s="16"/>
      <c r="I198" s="16"/>
      <c r="J198" s="26" t="str">
        <f>IF(表四!C198=SUM(表四!D198:I198),"","分项不等于合计数")</f>
        <v/>
      </c>
    </row>
    <row r="199" ht="20.1" customHeight="1" spans="1:10">
      <c r="A199" s="114" t="s">
        <v>2257</v>
      </c>
      <c r="B199" s="12" t="s">
        <v>2258</v>
      </c>
      <c r="C199" s="14">
        <f>SUM(表二!E1233)</f>
        <v>0</v>
      </c>
      <c r="D199" s="16"/>
      <c r="E199" s="16"/>
      <c r="F199" s="16"/>
      <c r="G199" s="16"/>
      <c r="H199" s="16"/>
      <c r="I199" s="16"/>
      <c r="J199" s="26" t="str">
        <f>IF(表四!C199=SUM(表四!D199:I199),"","分项不等于合计数")</f>
        <v/>
      </c>
    </row>
    <row r="200" ht="20.1" customHeight="1" spans="1:10">
      <c r="A200" s="114" t="s">
        <v>2269</v>
      </c>
      <c r="B200" s="12" t="s">
        <v>2270</v>
      </c>
      <c r="C200" s="14">
        <f>SUM(表二!E1241)</f>
        <v>0</v>
      </c>
      <c r="D200" s="16"/>
      <c r="E200" s="16"/>
      <c r="F200" s="16"/>
      <c r="G200" s="16"/>
      <c r="H200" s="16"/>
      <c r="I200" s="16"/>
      <c r="J200" s="26" t="str">
        <f>IF(表四!C200=SUM(表四!D200:I200),"","分项不等于合计数")</f>
        <v/>
      </c>
    </row>
    <row r="201" ht="20.1" customHeight="1" spans="1:10">
      <c r="A201" s="114" t="s">
        <v>2292</v>
      </c>
      <c r="B201" s="12" t="s">
        <v>2293</v>
      </c>
      <c r="C201" s="14">
        <f>SUM(表二!E1254)</f>
        <v>0</v>
      </c>
      <c r="D201" s="16"/>
      <c r="E201" s="16"/>
      <c r="F201" s="16"/>
      <c r="G201" s="16"/>
      <c r="H201" s="16"/>
      <c r="I201" s="16"/>
      <c r="J201" s="26" t="str">
        <f>IF(表四!C201=SUM(表四!D201:I201),"","分项不等于合计数")</f>
        <v/>
      </c>
    </row>
    <row r="202" ht="20.1" customHeight="1" spans="1:10">
      <c r="A202" s="114" t="s">
        <v>2300</v>
      </c>
      <c r="B202" s="12" t="s">
        <v>2301</v>
      </c>
      <c r="C202" s="14">
        <f>SUM(表二!E1258)</f>
        <v>178</v>
      </c>
      <c r="D202" s="16">
        <v>178</v>
      </c>
      <c r="E202" s="16"/>
      <c r="F202" s="16"/>
      <c r="G202" s="16"/>
      <c r="H202" s="16"/>
      <c r="I202" s="16"/>
      <c r="J202" s="26" t="str">
        <f>IF(表四!C202=SUM(表四!D202:I202),"","分项不等于合计数")</f>
        <v/>
      </c>
    </row>
    <row r="203" ht="20.1" customHeight="1" spans="1:10">
      <c r="A203" s="114" t="s">
        <v>2308</v>
      </c>
      <c r="B203" s="12" t="s">
        <v>2309</v>
      </c>
      <c r="C203" s="14">
        <f>SUM(表二!E1262)</f>
        <v>0</v>
      </c>
      <c r="D203" s="16"/>
      <c r="E203" s="16"/>
      <c r="F203" s="16"/>
      <c r="G203" s="16"/>
      <c r="H203" s="16"/>
      <c r="I203" s="16"/>
      <c r="J203" s="26" t="str">
        <f>IF(表四!C203=SUM(表四!D203:I203),"","分项不等于合计数")</f>
        <v/>
      </c>
    </row>
    <row r="204" ht="20.1" customHeight="1" spans="1:11">
      <c r="A204" s="122" t="s">
        <v>2312</v>
      </c>
      <c r="B204" s="123" t="s">
        <v>2313</v>
      </c>
      <c r="C204" s="14">
        <f>SUM(表二!E1264)</f>
        <v>750</v>
      </c>
      <c r="D204" s="20">
        <v>750</v>
      </c>
      <c r="E204" s="20"/>
      <c r="F204" s="20"/>
      <c r="G204" s="20"/>
      <c r="H204" s="20"/>
      <c r="I204" s="20"/>
      <c r="J204" s="26" t="str">
        <f>IF(表四!C204=SUM(表四!D204:I204),"","分项不等于合计数")</f>
        <v/>
      </c>
      <c r="K204" s="121"/>
    </row>
    <row r="205" ht="20.1" customHeight="1" spans="1:11">
      <c r="A205" s="118" t="s">
        <v>2314</v>
      </c>
      <c r="B205" s="113" t="s">
        <v>2315</v>
      </c>
      <c r="C205" s="14">
        <f>SUM(表二!E1265)</f>
        <v>2872</v>
      </c>
      <c r="D205" s="14">
        <f t="shared" ref="D205:I205" si="21">SUM(D206:D207)</f>
        <v>2872</v>
      </c>
      <c r="E205" s="14">
        <f t="shared" si="21"/>
        <v>0</v>
      </c>
      <c r="F205" s="14">
        <f t="shared" si="21"/>
        <v>0</v>
      </c>
      <c r="G205" s="14">
        <f t="shared" si="21"/>
        <v>0</v>
      </c>
      <c r="H205" s="14">
        <f t="shared" si="21"/>
        <v>0</v>
      </c>
      <c r="I205" s="14">
        <f t="shared" si="21"/>
        <v>0</v>
      </c>
      <c r="J205" s="26" t="str">
        <f>IF(表四!C205=SUM(表四!D205:I205),"","分项不等于合计数")</f>
        <v/>
      </c>
      <c r="K205" s="26" t="str">
        <f>IF(E205=表三!E77,"","表三专项转移支付收入不等于表四专项安排数")</f>
        <v/>
      </c>
    </row>
    <row r="206" ht="20.1" customHeight="1" spans="1:10">
      <c r="A206" s="114" t="s">
        <v>2316</v>
      </c>
      <c r="B206" s="12" t="s">
        <v>2317</v>
      </c>
      <c r="C206" s="14">
        <f>SUM(表二!E1266)</f>
        <v>0</v>
      </c>
      <c r="D206" s="16"/>
      <c r="E206" s="16"/>
      <c r="F206" s="16"/>
      <c r="G206" s="16"/>
      <c r="H206" s="16"/>
      <c r="I206" s="16"/>
      <c r="J206" s="26" t="str">
        <f>IF(表四!C206=SUM(表四!D206:I206),"","分项不等于合计数")</f>
        <v/>
      </c>
    </row>
    <row r="207" ht="20.1" customHeight="1" spans="1:10">
      <c r="A207" s="114" t="s">
        <v>2318</v>
      </c>
      <c r="B207" s="124" t="s">
        <v>2017</v>
      </c>
      <c r="C207" s="14">
        <f>SUM(表二!E1267)</f>
        <v>2872</v>
      </c>
      <c r="D207" s="16">
        <v>2872</v>
      </c>
      <c r="E207" s="16"/>
      <c r="F207" s="16"/>
      <c r="G207" s="16"/>
      <c r="H207" s="16"/>
      <c r="I207" s="16"/>
      <c r="J207" s="26" t="str">
        <f>IF(表四!C207=SUM(表四!D207:I207),"","分项不等于合计数")</f>
        <v/>
      </c>
    </row>
    <row r="208" ht="20.1" customHeight="1" spans="1:11">
      <c r="A208" s="118" t="s">
        <v>2319</v>
      </c>
      <c r="B208" s="113" t="s">
        <v>2320</v>
      </c>
      <c r="C208" s="14">
        <f>SUM(表二!E1268)</f>
        <v>1326</v>
      </c>
      <c r="D208" s="14">
        <f t="shared" ref="D208:I208" si="22">SUM(D209)</f>
        <v>1326</v>
      </c>
      <c r="E208" s="14">
        <f t="shared" si="22"/>
        <v>0</v>
      </c>
      <c r="F208" s="14">
        <f t="shared" si="22"/>
        <v>0</v>
      </c>
      <c r="G208" s="14">
        <f t="shared" si="22"/>
        <v>0</v>
      </c>
      <c r="H208" s="14">
        <f t="shared" si="22"/>
        <v>0</v>
      </c>
      <c r="I208" s="14">
        <f t="shared" si="22"/>
        <v>0</v>
      </c>
      <c r="J208" s="26" t="str">
        <f>IF(表四!C208=SUM(表四!D208:I208),"","分项不等于合计数")</f>
        <v/>
      </c>
      <c r="K208" s="121"/>
    </row>
    <row r="209" ht="20.1" customHeight="1" spans="1:10">
      <c r="A209" s="114" t="s">
        <v>2321</v>
      </c>
      <c r="B209" s="12" t="s">
        <v>2322</v>
      </c>
      <c r="C209" s="14">
        <f>SUM(表二!E1269)</f>
        <v>1326</v>
      </c>
      <c r="D209" s="16">
        <v>1326</v>
      </c>
      <c r="E209" s="16"/>
      <c r="F209" s="16"/>
      <c r="G209" s="16"/>
      <c r="H209" s="16"/>
      <c r="I209" s="16"/>
      <c r="J209" s="26" t="str">
        <f>IF(表四!C209=SUM(表四!D209:I209),"","分项不等于合计数")</f>
        <v/>
      </c>
    </row>
    <row r="210" ht="20.1" customHeight="1" spans="1:10">
      <c r="A210" s="122" t="s">
        <v>2331</v>
      </c>
      <c r="B210" s="123" t="s">
        <v>2332</v>
      </c>
      <c r="C210" s="14">
        <f>SUM(表二!E1274)</f>
        <v>0</v>
      </c>
      <c r="D210" s="20"/>
      <c r="E210" s="20"/>
      <c r="F210" s="20"/>
      <c r="G210" s="20"/>
      <c r="H210" s="20"/>
      <c r="I210" s="20"/>
      <c r="J210" s="26" t="str">
        <f>IF(表四!C210=SUM(表四!D210:I210),"","分项不等于合计数")</f>
        <v/>
      </c>
    </row>
    <row r="211" ht="20.1" customHeight="1" spans="1:10">
      <c r="A211" s="125" t="s">
        <v>2335</v>
      </c>
      <c r="B211" s="126"/>
      <c r="C211" s="106">
        <f>SUM(表二!E1278)</f>
        <v>77149</v>
      </c>
      <c r="D211" s="106">
        <f t="shared" ref="D211:I211" si="23">SUM(D6,D33,D36,D39,D51,D62,D73,D80,D102,D116,D132,D139,D148,D155,D163,D167,D173,D183,D187,D191,D196,D204,D205,D208,D210)</f>
        <v>77149</v>
      </c>
      <c r="E211" s="106">
        <f t="shared" si="23"/>
        <v>0</v>
      </c>
      <c r="F211" s="106">
        <f t="shared" si="23"/>
        <v>0</v>
      </c>
      <c r="G211" s="106">
        <f t="shared" si="23"/>
        <v>0</v>
      </c>
      <c r="H211" s="106">
        <f t="shared" si="23"/>
        <v>0</v>
      </c>
      <c r="I211" s="106">
        <f t="shared" si="23"/>
        <v>0</v>
      </c>
      <c r="J211" s="26" t="str">
        <f>IF(表四!C211=SUM(表四!D211:I211),"","分项不等于合计数")</f>
        <v/>
      </c>
    </row>
    <row r="213" spans="5:8">
      <c r="E213" s="22" t="str">
        <f>IF(E211=表三!E56,"","表三专项转移支付收入不等于表四专项转移支付收入安排")</f>
        <v/>
      </c>
      <c r="F213" s="22" t="str">
        <f>IF(F211=表三!E85,"","表三上年结余收入不等于表四动用上年结余安排")</f>
        <v/>
      </c>
      <c r="G213" s="22" t="str">
        <f>IF(G211=表三!E86,"","表三调入资金不等于表四调入资金安排数")</f>
        <v/>
      </c>
      <c r="H213" s="22" t="str">
        <f>IF(H211=表三!E91,"","表三地方政府一般债务转贷收入不等于表四政府债务资金")</f>
        <v/>
      </c>
    </row>
  </sheetData>
  <mergeCells count="12">
    <mergeCell ref="A2:I2"/>
    <mergeCell ref="A4:B4"/>
    <mergeCell ref="A211:B211"/>
    <mergeCell ref="C4:C5"/>
    <mergeCell ref="D4:D5"/>
    <mergeCell ref="E4:E5"/>
    <mergeCell ref="F4:F5"/>
    <mergeCell ref="G4:G5"/>
    <mergeCell ref="H4:H5"/>
    <mergeCell ref="I4:I5"/>
    <mergeCell ref="J4:J5"/>
    <mergeCell ref="K4:K5"/>
  </mergeCells>
  <conditionalFormatting sqref="A1:A65536">
    <cfRule type="duplicateValues" dxfId="0" priority="7"/>
  </conditionalFormatting>
  <printOptions horizontalCentered="1"/>
  <pageMargins left="0.4722222" right="0.4722222" top="0.4722222" bottom="0.3541667" header="0.1180556" footer="0.1180556"/>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showGridLines="0" showZeros="0" zoomScale="85" zoomScaleNormal="85" workbookViewId="0">
      <pane ySplit="5" topLeftCell="A6" activePane="bottomLeft" state="frozen"/>
      <selection/>
      <selection pane="bottomLeft" activeCell="A28" sqref="$A28:$XFD28"/>
    </sheetView>
  </sheetViews>
  <sheetFormatPr defaultColWidth="9" defaultRowHeight="13.5"/>
  <cols>
    <col min="1" max="1" width="5.38333333333333" style="3" customWidth="1"/>
    <col min="2" max="2" width="23.3833333333333" style="3" customWidth="1"/>
    <col min="3" max="18" width="10.6333333333333" style="3" customWidth="1"/>
    <col min="19" max="19" width="18" style="3" customWidth="1"/>
    <col min="20" max="16384" width="9" style="3"/>
  </cols>
  <sheetData>
    <row r="1" ht="14.25" spans="1:1">
      <c r="A1" s="99" t="s">
        <v>2567</v>
      </c>
    </row>
    <row r="2" s="1" customFormat="1" ht="22.5" spans="1:18">
      <c r="A2" s="100" t="s">
        <v>2568</v>
      </c>
      <c r="B2" s="100"/>
      <c r="C2" s="100"/>
      <c r="D2" s="100"/>
      <c r="E2" s="100"/>
      <c r="F2" s="100"/>
      <c r="G2" s="100"/>
      <c r="H2" s="100"/>
      <c r="I2" s="100"/>
      <c r="J2" s="100"/>
      <c r="K2" s="100"/>
      <c r="L2" s="100"/>
      <c r="M2" s="100"/>
      <c r="N2" s="100"/>
      <c r="O2" s="100"/>
      <c r="P2" s="100"/>
      <c r="Q2" s="100"/>
      <c r="R2" s="100"/>
    </row>
    <row r="3" ht="20.25" customHeight="1" spans="4:18">
      <c r="D3" s="101"/>
      <c r="E3" s="101"/>
      <c r="F3" s="101"/>
      <c r="G3" s="101"/>
      <c r="H3" s="101"/>
      <c r="I3" s="101"/>
      <c r="R3" s="111" t="s">
        <v>2569</v>
      </c>
    </row>
    <row r="4" s="2" customFormat="1" ht="23.1" customHeight="1" spans="1:18">
      <c r="A4" s="102" t="s">
        <v>20</v>
      </c>
      <c r="B4" s="103"/>
      <c r="C4" s="8" t="s">
        <v>2570</v>
      </c>
      <c r="D4" s="8">
        <v>501</v>
      </c>
      <c r="E4" s="8">
        <v>502</v>
      </c>
      <c r="F4" s="8">
        <v>503</v>
      </c>
      <c r="G4" s="8">
        <v>504</v>
      </c>
      <c r="H4" s="8">
        <v>505</v>
      </c>
      <c r="I4" s="8">
        <v>506</v>
      </c>
      <c r="J4" s="8">
        <v>507</v>
      </c>
      <c r="K4" s="8">
        <v>508</v>
      </c>
      <c r="L4" s="8">
        <v>509</v>
      </c>
      <c r="M4" s="8">
        <v>510</v>
      </c>
      <c r="N4" s="8">
        <v>511</v>
      </c>
      <c r="O4" s="8">
        <v>512</v>
      </c>
      <c r="P4" s="8">
        <v>513</v>
      </c>
      <c r="Q4" s="8">
        <v>514</v>
      </c>
      <c r="R4" s="8">
        <v>599</v>
      </c>
    </row>
    <row r="5" s="2" customFormat="1" ht="69" customHeight="1" spans="1:19">
      <c r="A5" s="104" t="s">
        <v>24</v>
      </c>
      <c r="B5" s="8" t="s">
        <v>25</v>
      </c>
      <c r="C5" s="8"/>
      <c r="D5" s="9" t="s">
        <v>2571</v>
      </c>
      <c r="E5" s="9" t="s">
        <v>2572</v>
      </c>
      <c r="F5" s="9" t="s">
        <v>2573</v>
      </c>
      <c r="G5" s="9" t="s">
        <v>2574</v>
      </c>
      <c r="H5" s="9" t="s">
        <v>2575</v>
      </c>
      <c r="I5" s="9" t="s">
        <v>2576</v>
      </c>
      <c r="J5" s="9" t="s">
        <v>2577</v>
      </c>
      <c r="K5" s="9" t="s">
        <v>2578</v>
      </c>
      <c r="L5" s="9" t="s">
        <v>2579</v>
      </c>
      <c r="M5" s="9" t="s">
        <v>2580</v>
      </c>
      <c r="N5" s="9" t="s">
        <v>2581</v>
      </c>
      <c r="O5" s="9" t="s">
        <v>2582</v>
      </c>
      <c r="P5" s="9" t="s">
        <v>2348</v>
      </c>
      <c r="Q5" s="9" t="s">
        <v>2583</v>
      </c>
      <c r="R5" s="9" t="s">
        <v>2584</v>
      </c>
      <c r="S5" s="2" t="s">
        <v>2585</v>
      </c>
    </row>
    <row r="6" ht="20.1" customHeight="1" spans="1:19">
      <c r="A6" s="105" t="s">
        <v>84</v>
      </c>
      <c r="B6" s="12" t="s">
        <v>2586</v>
      </c>
      <c r="C6" s="106">
        <f>SUM(表二!E6)</f>
        <v>18576</v>
      </c>
      <c r="D6" s="42">
        <v>204</v>
      </c>
      <c r="E6" s="42">
        <v>6548</v>
      </c>
      <c r="F6" s="42">
        <v>161</v>
      </c>
      <c r="G6" s="42">
        <v>1</v>
      </c>
      <c r="H6" s="42">
        <v>10017</v>
      </c>
      <c r="I6" s="42"/>
      <c r="J6" s="42">
        <v>605</v>
      </c>
      <c r="K6" s="42"/>
      <c r="L6" s="42">
        <v>155</v>
      </c>
      <c r="M6" s="42"/>
      <c r="N6" s="42"/>
      <c r="O6" s="42"/>
      <c r="P6" s="42"/>
      <c r="Q6" s="42"/>
      <c r="R6" s="42">
        <v>885</v>
      </c>
      <c r="S6" s="26" t="str">
        <f>IF(表五!C6=SUM(表五!D6:R6),"","分项不等于合计数")</f>
        <v/>
      </c>
    </row>
    <row r="7" ht="20.1" customHeight="1" spans="1:19">
      <c r="A7" s="105" t="s">
        <v>442</v>
      </c>
      <c r="B7" s="12" t="s">
        <v>2587</v>
      </c>
      <c r="C7" s="106">
        <f>SUM(表二!E235)</f>
        <v>0</v>
      </c>
      <c r="D7" s="42"/>
      <c r="E7" s="42"/>
      <c r="F7" s="42"/>
      <c r="G7" s="42"/>
      <c r="H7" s="42"/>
      <c r="I7" s="42"/>
      <c r="J7" s="42"/>
      <c r="K7" s="42"/>
      <c r="L7" s="42"/>
      <c r="M7" s="42"/>
      <c r="N7" s="42"/>
      <c r="O7" s="42"/>
      <c r="P7" s="42"/>
      <c r="Q7" s="42"/>
      <c r="R7" s="42"/>
      <c r="S7" s="26" t="str">
        <f>IF(表五!C7=SUM(表五!D7:R7),"","分项不等于合计数")</f>
        <v/>
      </c>
    </row>
    <row r="8" ht="20.1" customHeight="1" spans="1:19">
      <c r="A8" s="105" t="s">
        <v>462</v>
      </c>
      <c r="B8" s="12" t="s">
        <v>2588</v>
      </c>
      <c r="C8" s="106">
        <f>SUM(表二!E245)</f>
        <v>70</v>
      </c>
      <c r="D8" s="42"/>
      <c r="E8" s="42">
        <v>70</v>
      </c>
      <c r="F8" s="42"/>
      <c r="G8" s="42"/>
      <c r="H8" s="42"/>
      <c r="I8" s="42"/>
      <c r="J8" s="42"/>
      <c r="K8" s="42"/>
      <c r="L8" s="42"/>
      <c r="M8" s="42"/>
      <c r="N8" s="42"/>
      <c r="O8" s="42"/>
      <c r="P8" s="42"/>
      <c r="Q8" s="42"/>
      <c r="R8" s="42"/>
      <c r="S8" s="26" t="str">
        <f>IF(表五!C8=SUM(表五!D8:R8),"","分项不等于合计数")</f>
        <v/>
      </c>
    </row>
    <row r="9" ht="20.1" customHeight="1" spans="1:19">
      <c r="A9" s="105" t="s">
        <v>500</v>
      </c>
      <c r="B9" s="12" t="s">
        <v>2589</v>
      </c>
      <c r="C9" s="106">
        <f>SUM(表二!E264)</f>
        <v>428</v>
      </c>
      <c r="D9" s="42">
        <v>16</v>
      </c>
      <c r="E9" s="42">
        <v>117</v>
      </c>
      <c r="F9" s="42"/>
      <c r="G9" s="42"/>
      <c r="H9" s="42">
        <v>289</v>
      </c>
      <c r="I9" s="42"/>
      <c r="J9" s="42"/>
      <c r="K9" s="42"/>
      <c r="L9" s="42">
        <v>6</v>
      </c>
      <c r="M9" s="42"/>
      <c r="N9" s="42"/>
      <c r="O9" s="42"/>
      <c r="P9" s="42"/>
      <c r="Q9" s="42"/>
      <c r="R9" s="42"/>
      <c r="S9" s="26" t="str">
        <f>IF(表五!C9=SUM(表五!D9:R9),"","分项不等于合计数")</f>
        <v/>
      </c>
    </row>
    <row r="10" ht="20.1" customHeight="1" spans="1:19">
      <c r="A10" s="105" t="s">
        <v>641</v>
      </c>
      <c r="B10" s="12" t="s">
        <v>2590</v>
      </c>
      <c r="C10" s="106">
        <f>SUM(表二!E354)</f>
        <v>18935</v>
      </c>
      <c r="D10" s="42"/>
      <c r="E10" s="42">
        <v>885</v>
      </c>
      <c r="F10" s="42">
        <v>108</v>
      </c>
      <c r="G10" s="42">
        <v>185</v>
      </c>
      <c r="H10" s="42">
        <v>17086</v>
      </c>
      <c r="I10" s="42">
        <v>118</v>
      </c>
      <c r="J10" s="42"/>
      <c r="K10" s="42"/>
      <c r="L10" s="42">
        <v>553</v>
      </c>
      <c r="M10" s="42"/>
      <c r="N10" s="42"/>
      <c r="O10" s="42"/>
      <c r="P10" s="42"/>
      <c r="Q10" s="42"/>
      <c r="R10" s="42"/>
      <c r="S10" s="26" t="str">
        <f>IF(表五!C10=SUM(表五!D10:R10),"","分项不等于合计数")</f>
        <v/>
      </c>
    </row>
    <row r="11" ht="20.1" customHeight="1" spans="1:19">
      <c r="A11" s="105" t="s">
        <v>742</v>
      </c>
      <c r="B11" s="12" t="s">
        <v>2591</v>
      </c>
      <c r="C11" s="106">
        <f>SUM(表二!E406)</f>
        <v>321</v>
      </c>
      <c r="D11" s="42"/>
      <c r="E11" s="42">
        <v>20</v>
      </c>
      <c r="F11" s="42"/>
      <c r="G11" s="42"/>
      <c r="H11" s="42">
        <v>301</v>
      </c>
      <c r="I11" s="42"/>
      <c r="J11" s="42"/>
      <c r="K11" s="42"/>
      <c r="L11" s="42"/>
      <c r="M11" s="42"/>
      <c r="N11" s="42"/>
      <c r="O11" s="42"/>
      <c r="P11" s="42"/>
      <c r="Q11" s="42"/>
      <c r="R11" s="42"/>
      <c r="S11" s="26" t="str">
        <f>IF(表五!C11=SUM(表五!D11:R11),"","分项不等于合计数")</f>
        <v/>
      </c>
    </row>
    <row r="12" ht="20.1" customHeight="1" spans="1:19">
      <c r="A12" s="105" t="s">
        <v>847</v>
      </c>
      <c r="B12" s="12" t="s">
        <v>2592</v>
      </c>
      <c r="C12" s="106">
        <f>SUM(表二!E462)</f>
        <v>1352</v>
      </c>
      <c r="D12" s="42"/>
      <c r="E12" s="42">
        <v>664</v>
      </c>
      <c r="F12" s="42"/>
      <c r="G12" s="42">
        <v>82</v>
      </c>
      <c r="H12" s="42">
        <v>606</v>
      </c>
      <c r="I12" s="42"/>
      <c r="J12" s="42"/>
      <c r="K12" s="42"/>
      <c r="L12" s="42"/>
      <c r="M12" s="42"/>
      <c r="N12" s="42"/>
      <c r="O12" s="42"/>
      <c r="P12" s="42"/>
      <c r="Q12" s="42"/>
      <c r="R12" s="42"/>
      <c r="S12" s="26" t="str">
        <f>IF(表五!C12=SUM(表五!D12:R12),"","分项不等于合计数")</f>
        <v/>
      </c>
    </row>
    <row r="13" ht="20.1" customHeight="1" spans="1:19">
      <c r="A13" s="105" t="s">
        <v>946</v>
      </c>
      <c r="B13" s="12" t="s">
        <v>2593</v>
      </c>
      <c r="C13" s="106">
        <f>SUM(表二!E519)</f>
        <v>11830</v>
      </c>
      <c r="D13" s="42">
        <v>16</v>
      </c>
      <c r="E13" s="42">
        <v>433</v>
      </c>
      <c r="F13" s="42"/>
      <c r="G13" s="42"/>
      <c r="H13" s="42">
        <v>4422</v>
      </c>
      <c r="I13" s="42"/>
      <c r="J13" s="42"/>
      <c r="K13" s="42"/>
      <c r="L13" s="42">
        <v>4263</v>
      </c>
      <c r="M13" s="42">
        <v>2685</v>
      </c>
      <c r="N13" s="42"/>
      <c r="O13" s="42"/>
      <c r="P13" s="42"/>
      <c r="Q13" s="42"/>
      <c r="R13" s="42">
        <v>11</v>
      </c>
      <c r="S13" s="26" t="str">
        <f>IF(表五!C13=SUM(表五!D13:R13),"","分项不等于合计数")</f>
        <v/>
      </c>
    </row>
    <row r="14" ht="20.1" customHeight="1" spans="1:19">
      <c r="A14" s="105" t="s">
        <v>1183</v>
      </c>
      <c r="B14" s="12" t="s">
        <v>2594</v>
      </c>
      <c r="C14" s="106">
        <f>SUM(表二!E647)</f>
        <v>6256</v>
      </c>
      <c r="D14" s="42">
        <v>498</v>
      </c>
      <c r="E14" s="42">
        <v>1309</v>
      </c>
      <c r="F14" s="42"/>
      <c r="G14" s="42"/>
      <c r="H14" s="42">
        <v>592</v>
      </c>
      <c r="I14" s="42"/>
      <c r="J14" s="42"/>
      <c r="K14" s="42"/>
      <c r="L14" s="42">
        <v>1777</v>
      </c>
      <c r="M14" s="42">
        <v>872</v>
      </c>
      <c r="N14" s="42"/>
      <c r="O14" s="42"/>
      <c r="P14" s="42"/>
      <c r="Q14" s="42"/>
      <c r="R14" s="42">
        <v>1208</v>
      </c>
      <c r="S14" s="26" t="str">
        <f>IF(表五!C14=SUM(表五!D14:R14),"","分项不等于合计数")</f>
        <v/>
      </c>
    </row>
    <row r="15" ht="20.1" customHeight="1" spans="1:19">
      <c r="A15" s="105" t="s">
        <v>1321</v>
      </c>
      <c r="B15" s="12" t="s">
        <v>2595</v>
      </c>
      <c r="C15" s="106">
        <f>SUM(表二!E720)</f>
        <v>918</v>
      </c>
      <c r="D15" s="42">
        <v>5</v>
      </c>
      <c r="E15" s="42">
        <v>380</v>
      </c>
      <c r="F15" s="42"/>
      <c r="G15" s="42"/>
      <c r="H15" s="42">
        <v>524</v>
      </c>
      <c r="I15" s="42"/>
      <c r="J15" s="42"/>
      <c r="K15" s="42"/>
      <c r="L15" s="42">
        <v>9</v>
      </c>
      <c r="M15" s="42"/>
      <c r="N15" s="42"/>
      <c r="O15" s="42"/>
      <c r="P15" s="42"/>
      <c r="Q15" s="42"/>
      <c r="R15" s="42"/>
      <c r="S15" s="26" t="str">
        <f>IF(表五!C15=SUM(表五!D15:R15),"","分项不等于合计数")</f>
        <v/>
      </c>
    </row>
    <row r="16" ht="20.1" customHeight="1" spans="1:19">
      <c r="A16" s="105" t="s">
        <v>1459</v>
      </c>
      <c r="B16" s="12" t="s">
        <v>2596</v>
      </c>
      <c r="C16" s="106">
        <f>SUM(表二!E793)</f>
        <v>3664</v>
      </c>
      <c r="D16" s="42">
        <v>151</v>
      </c>
      <c r="E16" s="42">
        <v>73</v>
      </c>
      <c r="F16" s="42">
        <v>1085</v>
      </c>
      <c r="G16" s="42"/>
      <c r="H16" s="42">
        <v>707</v>
      </c>
      <c r="I16" s="42"/>
      <c r="J16" s="42"/>
      <c r="K16" s="42"/>
      <c r="L16" s="42">
        <v>34</v>
      </c>
      <c r="M16" s="42"/>
      <c r="N16" s="42"/>
      <c r="O16" s="42"/>
      <c r="P16" s="42"/>
      <c r="Q16" s="42"/>
      <c r="R16" s="42">
        <v>1614</v>
      </c>
      <c r="S16" s="26" t="str">
        <f>IF(表五!C16=SUM(表五!D16:R16),"","分项不等于合计数")</f>
        <v/>
      </c>
    </row>
    <row r="17" ht="20.1" customHeight="1" spans="1:19">
      <c r="A17" s="105" t="s">
        <v>1500</v>
      </c>
      <c r="B17" s="12" t="s">
        <v>2597</v>
      </c>
      <c r="C17" s="106">
        <f>SUM(表二!E815)</f>
        <v>3561</v>
      </c>
      <c r="D17" s="42">
        <v>9</v>
      </c>
      <c r="E17" s="42">
        <v>198</v>
      </c>
      <c r="F17" s="42">
        <v>1029</v>
      </c>
      <c r="G17" s="42">
        <v>271</v>
      </c>
      <c r="H17" s="42">
        <v>1013</v>
      </c>
      <c r="I17" s="42">
        <v>554</v>
      </c>
      <c r="J17" s="42">
        <v>40</v>
      </c>
      <c r="K17" s="42"/>
      <c r="L17" s="42">
        <v>423</v>
      </c>
      <c r="M17" s="42"/>
      <c r="N17" s="42"/>
      <c r="O17" s="42"/>
      <c r="P17" s="42"/>
      <c r="Q17" s="42"/>
      <c r="R17" s="42">
        <v>24</v>
      </c>
      <c r="S17" s="26" t="str">
        <f>IF(表五!C17=SUM(表五!D17:R17),"","分项不等于合计数")</f>
        <v/>
      </c>
    </row>
    <row r="18" ht="20.1" customHeight="1" spans="1:19">
      <c r="A18" s="105" t="s">
        <v>1698</v>
      </c>
      <c r="B18" s="12" t="s">
        <v>2598</v>
      </c>
      <c r="C18" s="106">
        <f>SUM(表二!E922)</f>
        <v>1586</v>
      </c>
      <c r="D18" s="42">
        <v>6</v>
      </c>
      <c r="E18" s="42">
        <v>12</v>
      </c>
      <c r="F18" s="42">
        <v>80</v>
      </c>
      <c r="G18" s="42"/>
      <c r="H18" s="42">
        <v>955</v>
      </c>
      <c r="I18" s="42">
        <v>497</v>
      </c>
      <c r="J18" s="42"/>
      <c r="K18" s="42"/>
      <c r="L18" s="42">
        <v>36</v>
      </c>
      <c r="M18" s="42"/>
      <c r="N18" s="42"/>
      <c r="O18" s="42"/>
      <c r="P18" s="42"/>
      <c r="Q18" s="42"/>
      <c r="R18" s="42"/>
      <c r="S18" s="26" t="str">
        <f>IF(表五!C18=SUM(表五!D18:R18),"","分项不等于合计数")</f>
        <v/>
      </c>
    </row>
    <row r="19" ht="20.1" customHeight="1" spans="1:19">
      <c r="A19" s="105" t="s">
        <v>1801</v>
      </c>
      <c r="B19" s="107" t="s">
        <v>2599</v>
      </c>
      <c r="C19" s="106">
        <f>SUM(表二!E980)</f>
        <v>438</v>
      </c>
      <c r="D19" s="42"/>
      <c r="E19" s="42">
        <v>38</v>
      </c>
      <c r="F19" s="42"/>
      <c r="G19" s="42"/>
      <c r="H19" s="42"/>
      <c r="I19" s="42"/>
      <c r="J19" s="42">
        <v>400</v>
      </c>
      <c r="K19" s="42"/>
      <c r="L19" s="42"/>
      <c r="M19" s="42"/>
      <c r="N19" s="42"/>
      <c r="O19" s="42"/>
      <c r="P19" s="42"/>
      <c r="Q19" s="42"/>
      <c r="R19" s="42"/>
      <c r="S19" s="26" t="str">
        <f>IF(表五!C19=SUM(表五!D19:R19),"","分项不等于合计数")</f>
        <v/>
      </c>
    </row>
    <row r="20" ht="20.1" customHeight="1" spans="1:19">
      <c r="A20" s="105" t="s">
        <v>1910</v>
      </c>
      <c r="B20" s="107" t="s">
        <v>2600</v>
      </c>
      <c r="C20" s="106">
        <f>SUM(表二!E1044)</f>
        <v>224</v>
      </c>
      <c r="D20" s="42">
        <v>27</v>
      </c>
      <c r="E20" s="42">
        <v>24</v>
      </c>
      <c r="F20" s="42">
        <v>2</v>
      </c>
      <c r="G20" s="42"/>
      <c r="H20" s="42">
        <v>167</v>
      </c>
      <c r="I20" s="42"/>
      <c r="J20" s="42"/>
      <c r="K20" s="42"/>
      <c r="L20" s="42">
        <v>4</v>
      </c>
      <c r="M20" s="42"/>
      <c r="N20" s="42"/>
      <c r="O20" s="42"/>
      <c r="P20" s="42"/>
      <c r="Q20" s="42"/>
      <c r="R20" s="42"/>
      <c r="S20" s="26" t="str">
        <f>IF(表五!C20=SUM(表五!D20:R20),"","分项不等于合计数")</f>
        <v/>
      </c>
    </row>
    <row r="21" ht="20.1" customHeight="1" spans="1:19">
      <c r="A21" s="105" t="s">
        <v>1943</v>
      </c>
      <c r="B21" s="17" t="s">
        <v>2601</v>
      </c>
      <c r="C21" s="106">
        <f>SUM(表二!E1064)</f>
        <v>120</v>
      </c>
      <c r="D21" s="42"/>
      <c r="E21" s="42"/>
      <c r="F21" s="42"/>
      <c r="G21" s="42"/>
      <c r="H21" s="42"/>
      <c r="I21" s="42"/>
      <c r="J21" s="42"/>
      <c r="K21" s="42"/>
      <c r="L21" s="42">
        <v>120</v>
      </c>
      <c r="M21" s="42"/>
      <c r="N21" s="42"/>
      <c r="O21" s="42"/>
      <c r="P21" s="42"/>
      <c r="Q21" s="42"/>
      <c r="R21" s="42"/>
      <c r="S21" s="26" t="str">
        <f>IF(表五!C21=SUM(表五!D21:R21),"","分项不等于合计数")</f>
        <v/>
      </c>
    </row>
    <row r="22" ht="20.1" customHeight="1" spans="1:19">
      <c r="A22" s="105" t="s">
        <v>1999</v>
      </c>
      <c r="B22" s="107" t="s">
        <v>2602</v>
      </c>
      <c r="C22" s="106">
        <f>SUM(表二!E1094)</f>
        <v>0</v>
      </c>
      <c r="D22" s="42"/>
      <c r="E22" s="42"/>
      <c r="F22" s="42"/>
      <c r="G22" s="42"/>
      <c r="H22" s="42"/>
      <c r="I22" s="42"/>
      <c r="J22" s="42"/>
      <c r="K22" s="42"/>
      <c r="L22" s="42"/>
      <c r="M22" s="42"/>
      <c r="N22" s="42"/>
      <c r="O22" s="42"/>
      <c r="P22" s="42"/>
      <c r="Q22" s="42"/>
      <c r="R22" s="42"/>
      <c r="S22" s="26" t="str">
        <f>IF(表五!C22=SUM(表五!D22:R22),"","分项不等于合计数")</f>
        <v/>
      </c>
    </row>
    <row r="23" ht="20.1" customHeight="1" spans="1:19">
      <c r="A23" s="105" t="s">
        <v>2018</v>
      </c>
      <c r="B23" s="107" t="s">
        <v>2603</v>
      </c>
      <c r="C23" s="106">
        <f>SUM(表二!E1104)</f>
        <v>1600</v>
      </c>
      <c r="D23" s="42"/>
      <c r="E23" s="42">
        <v>125</v>
      </c>
      <c r="F23" s="42"/>
      <c r="G23" s="42">
        <v>500</v>
      </c>
      <c r="H23" s="42">
        <v>966</v>
      </c>
      <c r="I23" s="42"/>
      <c r="J23" s="42"/>
      <c r="K23" s="42"/>
      <c r="L23" s="42">
        <v>9</v>
      </c>
      <c r="M23" s="42"/>
      <c r="N23" s="42"/>
      <c r="O23" s="42"/>
      <c r="P23" s="42"/>
      <c r="Q23" s="42"/>
      <c r="R23" s="42"/>
      <c r="S23" s="26" t="str">
        <f>IF(表五!C23=SUM(表五!D23:R23),"","分项不等于合计数")</f>
        <v/>
      </c>
    </row>
    <row r="24" ht="20.1" customHeight="1" spans="1:19">
      <c r="A24" s="105" t="s">
        <v>2101</v>
      </c>
      <c r="B24" s="107" t="s">
        <v>2604</v>
      </c>
      <c r="C24" s="106">
        <f>SUM(表二!E1149)</f>
        <v>1151</v>
      </c>
      <c r="D24" s="42">
        <v>375</v>
      </c>
      <c r="E24" s="42"/>
      <c r="F24" s="42">
        <v>62</v>
      </c>
      <c r="G24" s="42"/>
      <c r="H24" s="42">
        <v>711</v>
      </c>
      <c r="I24" s="42"/>
      <c r="J24" s="42"/>
      <c r="K24" s="42"/>
      <c r="L24" s="42">
        <v>3</v>
      </c>
      <c r="M24" s="42"/>
      <c r="N24" s="42"/>
      <c r="O24" s="42"/>
      <c r="P24" s="42"/>
      <c r="Q24" s="42"/>
      <c r="R24" s="42"/>
      <c r="S24" s="26" t="str">
        <f>IF(表五!C24=SUM(表五!D24:R24),"","分项不等于合计数")</f>
        <v/>
      </c>
    </row>
    <row r="25" ht="20.1" customHeight="1" spans="1:19">
      <c r="A25" s="105" t="s">
        <v>2143</v>
      </c>
      <c r="B25" s="107" t="s">
        <v>2605</v>
      </c>
      <c r="C25" s="106">
        <f>SUM(表二!E1170)</f>
        <v>0</v>
      </c>
      <c r="D25" s="42"/>
      <c r="E25" s="42"/>
      <c r="F25" s="42"/>
      <c r="G25" s="42"/>
      <c r="H25" s="42"/>
      <c r="I25" s="42"/>
      <c r="J25" s="42"/>
      <c r="K25" s="42"/>
      <c r="L25" s="42"/>
      <c r="M25" s="42"/>
      <c r="N25" s="42"/>
      <c r="O25" s="42"/>
      <c r="P25" s="42"/>
      <c r="Q25" s="42"/>
      <c r="R25" s="42"/>
      <c r="S25" s="26" t="str">
        <f>IF(表五!C25=SUM(表五!D25:R25),"","分项不等于合计数")</f>
        <v/>
      </c>
    </row>
    <row r="26" ht="20.1" customHeight="1" spans="1:19">
      <c r="A26" s="105" t="s">
        <v>2227</v>
      </c>
      <c r="B26" s="107" t="s">
        <v>2606</v>
      </c>
      <c r="C26" s="106">
        <f>SUM(表二!E1214)</f>
        <v>1171</v>
      </c>
      <c r="D26" s="42">
        <v>25</v>
      </c>
      <c r="E26" s="42">
        <v>167</v>
      </c>
      <c r="F26" s="42"/>
      <c r="G26" s="42">
        <v>30</v>
      </c>
      <c r="H26" s="42">
        <v>811</v>
      </c>
      <c r="I26" s="42">
        <v>122</v>
      </c>
      <c r="J26" s="42"/>
      <c r="K26" s="42"/>
      <c r="L26" s="42">
        <v>16</v>
      </c>
      <c r="M26" s="42"/>
      <c r="N26" s="42"/>
      <c r="O26" s="42"/>
      <c r="P26" s="42"/>
      <c r="Q26" s="42"/>
      <c r="R26" s="42"/>
      <c r="S26" s="26" t="str">
        <f>IF(表五!C26=SUM(表五!D26:R26),"","分项不等于合计数")</f>
        <v/>
      </c>
    </row>
    <row r="27" ht="20.1" customHeight="1" spans="1:19">
      <c r="A27" s="105" t="s">
        <v>2312</v>
      </c>
      <c r="B27" s="17" t="s">
        <v>2607</v>
      </c>
      <c r="C27" s="106">
        <f>SUM(表二!E1264)</f>
        <v>750</v>
      </c>
      <c r="D27" s="42"/>
      <c r="E27" s="42"/>
      <c r="F27" s="42"/>
      <c r="G27" s="42"/>
      <c r="H27" s="42"/>
      <c r="I27" s="42"/>
      <c r="J27" s="42"/>
      <c r="K27" s="42"/>
      <c r="L27" s="42"/>
      <c r="M27" s="42"/>
      <c r="N27" s="42"/>
      <c r="O27" s="42"/>
      <c r="P27" s="42"/>
      <c r="Q27" s="42">
        <v>750</v>
      </c>
      <c r="R27" s="42"/>
      <c r="S27" s="26" t="str">
        <f>IF(表五!C27=SUM(表五!D27:R27),"","分项不等于合计数")</f>
        <v/>
      </c>
    </row>
    <row r="28" ht="20.1" customHeight="1" spans="1:19">
      <c r="A28" s="105" t="s">
        <v>2314</v>
      </c>
      <c r="B28" s="12" t="s">
        <v>2584</v>
      </c>
      <c r="C28" s="106">
        <f>SUM(表二!E1265)</f>
        <v>2872</v>
      </c>
      <c r="D28" s="42"/>
      <c r="E28" s="42"/>
      <c r="F28" s="42"/>
      <c r="G28" s="42"/>
      <c r="H28" s="42"/>
      <c r="I28" s="42"/>
      <c r="J28" s="42"/>
      <c r="K28" s="42"/>
      <c r="L28" s="42"/>
      <c r="M28" s="42"/>
      <c r="N28" s="42"/>
      <c r="O28" s="42"/>
      <c r="P28" s="42"/>
      <c r="Q28" s="42"/>
      <c r="R28" s="42">
        <v>2872</v>
      </c>
      <c r="S28" s="26" t="str">
        <f>IF(表五!C28=SUM(表五!D28:R28),"","分项不等于合计数")</f>
        <v/>
      </c>
    </row>
    <row r="29" ht="20.1" customHeight="1" spans="1:19">
      <c r="A29" s="105" t="s">
        <v>2347</v>
      </c>
      <c r="B29" s="12" t="s">
        <v>2348</v>
      </c>
      <c r="C29" s="106">
        <f>SUM(表三!L8)</f>
        <v>13329</v>
      </c>
      <c r="D29" s="42"/>
      <c r="E29" s="42"/>
      <c r="F29" s="42"/>
      <c r="G29" s="42"/>
      <c r="H29" s="42"/>
      <c r="I29" s="42"/>
      <c r="J29" s="42"/>
      <c r="K29" s="42"/>
      <c r="L29" s="42"/>
      <c r="M29" s="42"/>
      <c r="N29" s="42"/>
      <c r="O29" s="42"/>
      <c r="P29" s="42">
        <v>13329</v>
      </c>
      <c r="Q29" s="42"/>
      <c r="R29" s="42"/>
      <c r="S29" s="26" t="str">
        <f>IF(表五!C29=SUM(表五!D29:R29),"","分项不等于合计数")</f>
        <v/>
      </c>
    </row>
    <row r="30" ht="20.1" customHeight="1" spans="1:19">
      <c r="A30" s="105" t="s">
        <v>2319</v>
      </c>
      <c r="B30" s="107" t="s">
        <v>2608</v>
      </c>
      <c r="C30" s="106">
        <f>SUM(表二!E1268)</f>
        <v>1326</v>
      </c>
      <c r="D30" s="42"/>
      <c r="E30" s="42"/>
      <c r="F30" s="42"/>
      <c r="G30" s="42"/>
      <c r="H30" s="42"/>
      <c r="I30" s="42"/>
      <c r="J30" s="42"/>
      <c r="K30" s="42"/>
      <c r="L30" s="42"/>
      <c r="M30" s="42"/>
      <c r="N30" s="42">
        <v>1326</v>
      </c>
      <c r="O30" s="42"/>
      <c r="P30" s="42"/>
      <c r="Q30" s="42"/>
      <c r="R30" s="42"/>
      <c r="S30" s="26" t="str">
        <f>IF(表五!C30=SUM(表五!D30:R30),"","分项不等于合计数")</f>
        <v/>
      </c>
    </row>
    <row r="31" ht="20.1" customHeight="1" spans="1:19">
      <c r="A31" s="105" t="s">
        <v>2331</v>
      </c>
      <c r="B31" s="107" t="s">
        <v>2609</v>
      </c>
      <c r="C31" s="106">
        <f>SUM(表二!E1274)</f>
        <v>0</v>
      </c>
      <c r="D31" s="42"/>
      <c r="E31" s="42"/>
      <c r="F31" s="42"/>
      <c r="G31" s="42"/>
      <c r="H31" s="42"/>
      <c r="I31" s="42"/>
      <c r="J31" s="42"/>
      <c r="K31" s="42"/>
      <c r="L31" s="42"/>
      <c r="M31" s="42"/>
      <c r="N31" s="42"/>
      <c r="O31" s="42"/>
      <c r="P31" s="42"/>
      <c r="Q31" s="42"/>
      <c r="R31" s="42"/>
      <c r="S31" s="26" t="str">
        <f>IF(表五!C31=SUM(表五!D31:R31),"","分项不等于合计数")</f>
        <v/>
      </c>
    </row>
    <row r="32" ht="20.1" customHeight="1" spans="1:19">
      <c r="A32" s="108" t="s">
        <v>2335</v>
      </c>
      <c r="B32" s="21"/>
      <c r="C32" s="106">
        <f>SUM(表三!L103)</f>
        <v>90478</v>
      </c>
      <c r="D32" s="106">
        <f>SUM(D6:D31)</f>
        <v>1332</v>
      </c>
      <c r="E32" s="106">
        <f t="shared" ref="E32:R32" si="0">SUM(E6:E31)</f>
        <v>11063</v>
      </c>
      <c r="F32" s="106">
        <f t="shared" si="0"/>
        <v>2527</v>
      </c>
      <c r="G32" s="106">
        <f t="shared" si="0"/>
        <v>1069</v>
      </c>
      <c r="H32" s="106">
        <f t="shared" si="0"/>
        <v>39167</v>
      </c>
      <c r="I32" s="106">
        <f t="shared" si="0"/>
        <v>1291</v>
      </c>
      <c r="J32" s="106">
        <f t="shared" si="0"/>
        <v>1045</v>
      </c>
      <c r="K32" s="106">
        <f t="shared" si="0"/>
        <v>0</v>
      </c>
      <c r="L32" s="106">
        <f t="shared" si="0"/>
        <v>7408</v>
      </c>
      <c r="M32" s="106">
        <f t="shared" si="0"/>
        <v>3557</v>
      </c>
      <c r="N32" s="106">
        <f t="shared" si="0"/>
        <v>1326</v>
      </c>
      <c r="O32" s="106">
        <f t="shared" si="0"/>
        <v>0</v>
      </c>
      <c r="P32" s="106">
        <f t="shared" si="0"/>
        <v>13329</v>
      </c>
      <c r="Q32" s="106">
        <f t="shared" si="0"/>
        <v>750</v>
      </c>
      <c r="R32" s="106">
        <f t="shared" si="0"/>
        <v>6614</v>
      </c>
      <c r="S32" s="26" t="str">
        <f>IF(表五!C32=SUM(表五!D32:R32),"","分项不等于合计数")</f>
        <v/>
      </c>
    </row>
    <row r="34" ht="14.25" spans="2:18">
      <c r="B34" s="109" t="s">
        <v>2610</v>
      </c>
      <c r="D34" s="110" t="str">
        <f t="shared" ref="D34:P34" si="1">IF(D27=0,"","经济分类放置的位置不正确")</f>
        <v/>
      </c>
      <c r="E34" s="110" t="str">
        <f t="shared" si="1"/>
        <v/>
      </c>
      <c r="F34" s="110" t="str">
        <f t="shared" si="1"/>
        <v/>
      </c>
      <c r="G34" s="110" t="str">
        <f t="shared" si="1"/>
        <v/>
      </c>
      <c r="H34" s="110" t="str">
        <f t="shared" si="1"/>
        <v/>
      </c>
      <c r="I34" s="110" t="str">
        <f t="shared" si="1"/>
        <v/>
      </c>
      <c r="J34" s="110" t="str">
        <f t="shared" si="1"/>
        <v/>
      </c>
      <c r="K34" s="110" t="str">
        <f t="shared" si="1"/>
        <v/>
      </c>
      <c r="L34" s="110" t="str">
        <f t="shared" si="1"/>
        <v/>
      </c>
      <c r="M34" s="110" t="str">
        <f t="shared" si="1"/>
        <v/>
      </c>
      <c r="N34" s="110" t="str">
        <f t="shared" si="1"/>
        <v/>
      </c>
      <c r="O34" s="110" t="str">
        <f t="shared" si="1"/>
        <v/>
      </c>
      <c r="P34" s="110" t="str">
        <f t="shared" si="1"/>
        <v/>
      </c>
      <c r="Q34" s="101"/>
      <c r="R34" s="110" t="str">
        <f>IF(R27=0,"","经济分类放置的位置不正确")</f>
        <v/>
      </c>
    </row>
    <row r="35" ht="14.25" spans="2:18">
      <c r="B35" s="109" t="s">
        <v>2611</v>
      </c>
      <c r="D35" s="110" t="str">
        <f t="shared" ref="D35:M35" si="2">IF(D30=0,"","经济分类放置的位置不正确")</f>
        <v/>
      </c>
      <c r="E35" s="110" t="str">
        <f t="shared" si="2"/>
        <v/>
      </c>
      <c r="F35" s="110" t="str">
        <f t="shared" si="2"/>
        <v/>
      </c>
      <c r="G35" s="110" t="str">
        <f t="shared" si="2"/>
        <v/>
      </c>
      <c r="H35" s="110" t="str">
        <f t="shared" si="2"/>
        <v/>
      </c>
      <c r="I35" s="110" t="str">
        <f t="shared" si="2"/>
        <v/>
      </c>
      <c r="J35" s="110" t="str">
        <f t="shared" si="2"/>
        <v/>
      </c>
      <c r="K35" s="110" t="str">
        <f t="shared" si="2"/>
        <v/>
      </c>
      <c r="L35" s="110" t="str">
        <f t="shared" si="2"/>
        <v/>
      </c>
      <c r="M35" s="110" t="str">
        <f t="shared" si="2"/>
        <v/>
      </c>
      <c r="N35" s="101"/>
      <c r="O35" s="110" t="str">
        <f t="shared" ref="O35:R36" si="3">IF(O30=0,"","经济分类放置的位置不正确")</f>
        <v/>
      </c>
      <c r="P35" s="110" t="str">
        <f t="shared" si="3"/>
        <v/>
      </c>
      <c r="Q35" s="110" t="str">
        <f t="shared" si="3"/>
        <v/>
      </c>
      <c r="R35" s="110" t="str">
        <f t="shared" si="3"/>
        <v/>
      </c>
    </row>
    <row r="36" ht="14.25" spans="2:18">
      <c r="B36" s="109" t="s">
        <v>2612</v>
      </c>
      <c r="D36" s="110" t="str">
        <f t="shared" ref="D36:M36" si="4">IF(D31=0,"","经济分类放置的位置不正确")</f>
        <v/>
      </c>
      <c r="E36" s="110" t="str">
        <f t="shared" si="4"/>
        <v/>
      </c>
      <c r="F36" s="110" t="str">
        <f t="shared" si="4"/>
        <v/>
      </c>
      <c r="G36" s="110" t="str">
        <f t="shared" si="4"/>
        <v/>
      </c>
      <c r="H36" s="110" t="str">
        <f t="shared" si="4"/>
        <v/>
      </c>
      <c r="I36" s="110" t="str">
        <f t="shared" si="4"/>
        <v/>
      </c>
      <c r="J36" s="110" t="str">
        <f t="shared" si="4"/>
        <v/>
      </c>
      <c r="K36" s="110" t="str">
        <f t="shared" si="4"/>
        <v/>
      </c>
      <c r="L36" s="110" t="str">
        <f t="shared" si="4"/>
        <v/>
      </c>
      <c r="M36" s="110" t="str">
        <f t="shared" si="4"/>
        <v/>
      </c>
      <c r="N36" s="101"/>
      <c r="O36" s="110" t="str">
        <f t="shared" si="3"/>
        <v/>
      </c>
      <c r="P36" s="110" t="str">
        <f t="shared" si="3"/>
        <v/>
      </c>
      <c r="Q36" s="110" t="str">
        <f t="shared" si="3"/>
        <v/>
      </c>
      <c r="R36" s="110" t="str">
        <f t="shared" si="3"/>
        <v/>
      </c>
    </row>
    <row r="37" ht="14.25" spans="2:18">
      <c r="B37" s="109" t="s">
        <v>2613</v>
      </c>
      <c r="D37" s="110" t="str">
        <f t="shared" ref="D37:O37" si="5">IF(D29=0,"","经济分类放置的位置不正确")</f>
        <v/>
      </c>
      <c r="E37" s="110" t="str">
        <f t="shared" si="5"/>
        <v/>
      </c>
      <c r="F37" s="110" t="str">
        <f t="shared" si="5"/>
        <v/>
      </c>
      <c r="G37" s="110" t="str">
        <f t="shared" si="5"/>
        <v/>
      </c>
      <c r="H37" s="110" t="str">
        <f t="shared" si="5"/>
        <v/>
      </c>
      <c r="I37" s="110" t="str">
        <f t="shared" si="5"/>
        <v/>
      </c>
      <c r="J37" s="110" t="str">
        <f t="shared" si="5"/>
        <v/>
      </c>
      <c r="K37" s="110" t="str">
        <f t="shared" si="5"/>
        <v/>
      </c>
      <c r="L37" s="110" t="str">
        <f t="shared" si="5"/>
        <v/>
      </c>
      <c r="M37" s="110" t="str">
        <f t="shared" si="5"/>
        <v/>
      </c>
      <c r="N37" s="110" t="str">
        <f t="shared" si="5"/>
        <v/>
      </c>
      <c r="O37" s="110" t="str">
        <f t="shared" si="5"/>
        <v/>
      </c>
      <c r="P37" s="101"/>
      <c r="Q37" s="110" t="str">
        <f>IF(Q29=0,"","经济分类放置的位置不正确")</f>
        <v/>
      </c>
      <c r="R37" s="110" t="str">
        <f>IF(R29=0,"","经济分类放置的位置不正确")</f>
        <v/>
      </c>
    </row>
  </sheetData>
  <mergeCells count="4">
    <mergeCell ref="A2:R2"/>
    <mergeCell ref="A4:B4"/>
    <mergeCell ref="A32:B32"/>
    <mergeCell ref="C4:C5"/>
  </mergeCells>
  <conditionalFormatting sqref="A1:A65536">
    <cfRule type="duplicateValues" dxfId="0" priority="3"/>
  </conditionalFormatting>
  <printOptions horizontalCentered="1"/>
  <pageMargins left="0.4722222" right="0.4722222" top="0.07847222" bottom="0.1569444" header="0.1180556" footer="0.1180556"/>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showGridLines="0" showZeros="0" workbookViewId="0">
      <selection activeCell="A4" sqref="A4:A5"/>
    </sheetView>
  </sheetViews>
  <sheetFormatPr defaultColWidth="18" defaultRowHeight="14.25" outlineLevelCol="7"/>
  <cols>
    <col min="1" max="1" width="9.13333333333333" style="76" customWidth="1"/>
    <col min="2" max="2" width="12.25" style="77" customWidth="1"/>
    <col min="3" max="3" width="16.3833333333333" style="75" customWidth="1"/>
    <col min="4" max="6" width="18" style="75" customWidth="1"/>
    <col min="7" max="8" width="18" style="78" customWidth="1"/>
    <col min="9" max="249" width="9.13333333333333" style="76" customWidth="1"/>
    <col min="250" max="250" width="30.1333333333333" style="76" customWidth="1"/>
    <col min="251" max="253" width="16.6333333333333" style="76" customWidth="1"/>
    <col min="254" max="254" width="30.1333333333333" style="76" customWidth="1"/>
    <col min="255" max="16384" width="18" style="76"/>
  </cols>
  <sheetData>
    <row r="1" s="71" customFormat="1" ht="19.5" customHeight="1" spans="2:8">
      <c r="B1" s="5" t="s">
        <v>2614</v>
      </c>
      <c r="G1" s="79"/>
      <c r="H1" s="79"/>
    </row>
    <row r="2" s="72" customFormat="1" ht="22.5" spans="2:8">
      <c r="B2" s="80" t="s">
        <v>2615</v>
      </c>
      <c r="C2" s="80"/>
      <c r="D2" s="80"/>
      <c r="E2" s="80"/>
      <c r="F2" s="80"/>
      <c r="G2" s="80"/>
      <c r="H2" s="80"/>
    </row>
    <row r="3" s="73" customFormat="1" ht="19.5" customHeight="1" spans="2:8">
      <c r="B3" s="81"/>
      <c r="G3" s="82" t="s">
        <v>19</v>
      </c>
      <c r="H3" s="82"/>
    </row>
    <row r="4" s="73" customFormat="1" ht="30.9" customHeight="1" spans="1:8">
      <c r="A4" s="83" t="s">
        <v>2616</v>
      </c>
      <c r="B4" s="84" t="s">
        <v>2617</v>
      </c>
      <c r="C4" s="84"/>
      <c r="D4" s="84" t="s">
        <v>21</v>
      </c>
      <c r="E4" s="35" t="s">
        <v>22</v>
      </c>
      <c r="F4" s="83" t="s">
        <v>23</v>
      </c>
      <c r="G4" s="83"/>
      <c r="H4" s="83"/>
    </row>
    <row r="5" s="73" customFormat="1" ht="38.25" customHeight="1" spans="1:8">
      <c r="A5" s="83"/>
      <c r="B5" s="84"/>
      <c r="C5" s="84"/>
      <c r="D5" s="84"/>
      <c r="E5" s="35"/>
      <c r="F5" s="83" t="s">
        <v>26</v>
      </c>
      <c r="G5" s="35" t="s">
        <v>27</v>
      </c>
      <c r="H5" s="35" t="s">
        <v>28</v>
      </c>
    </row>
    <row r="6" s="73" customFormat="1" ht="19.5" customHeight="1" spans="1:8">
      <c r="A6" s="85" t="s">
        <v>2618</v>
      </c>
      <c r="B6" s="86" t="s">
        <v>2619</v>
      </c>
      <c r="C6" s="87"/>
      <c r="D6" s="88"/>
      <c r="E6" s="89"/>
      <c r="F6" s="90"/>
      <c r="G6" s="91" t="str">
        <f t="shared" ref="G6:G11" si="0">IF(D6=0,"",ROUND(F6/D6*100,1))</f>
        <v/>
      </c>
      <c r="H6" s="91" t="str">
        <f t="shared" ref="H6:H11" si="1">IF(E6=0,"",ROUND(F6/E6*100,1))</f>
        <v/>
      </c>
    </row>
    <row r="7" s="73" customFormat="1" ht="19.5" customHeight="1" spans="1:8">
      <c r="A7" s="85" t="s">
        <v>2620</v>
      </c>
      <c r="B7" s="92" t="s">
        <v>2621</v>
      </c>
      <c r="C7" s="93" t="s">
        <v>2622</v>
      </c>
      <c r="D7" s="94">
        <f>SUM(D8:D9)</f>
        <v>163</v>
      </c>
      <c r="E7" s="94">
        <f>SUM(E8:E9)</f>
        <v>164</v>
      </c>
      <c r="F7" s="94">
        <f>SUM(F8:F9)</f>
        <v>117</v>
      </c>
      <c r="G7" s="91">
        <f t="shared" si="0"/>
        <v>71.8</v>
      </c>
      <c r="H7" s="91">
        <f t="shared" si="1"/>
        <v>71.3</v>
      </c>
    </row>
    <row r="8" s="73" customFormat="1" ht="19.5" customHeight="1" spans="1:8">
      <c r="A8" s="85" t="s">
        <v>2623</v>
      </c>
      <c r="B8" s="92"/>
      <c r="C8" s="93" t="s">
        <v>2624</v>
      </c>
      <c r="D8" s="95">
        <v>133</v>
      </c>
      <c r="E8" s="89">
        <v>59</v>
      </c>
      <c r="F8" s="90">
        <v>24</v>
      </c>
      <c r="G8" s="91">
        <f t="shared" si="0"/>
        <v>18</v>
      </c>
      <c r="H8" s="91">
        <f t="shared" si="1"/>
        <v>40.7</v>
      </c>
    </row>
    <row r="9" s="73" customFormat="1" ht="19.5" customHeight="1" spans="1:8">
      <c r="A9" s="85" t="s">
        <v>2625</v>
      </c>
      <c r="B9" s="92"/>
      <c r="C9" s="93" t="s">
        <v>2626</v>
      </c>
      <c r="D9" s="95">
        <v>30</v>
      </c>
      <c r="E9" s="89">
        <v>105</v>
      </c>
      <c r="F9" s="90">
        <v>93</v>
      </c>
      <c r="G9" s="91">
        <f t="shared" si="0"/>
        <v>310</v>
      </c>
      <c r="H9" s="91">
        <f t="shared" si="1"/>
        <v>88.6</v>
      </c>
    </row>
    <row r="10" s="73" customFormat="1" ht="19.5" customHeight="1" spans="1:8">
      <c r="A10" s="85" t="s">
        <v>2627</v>
      </c>
      <c r="B10" s="86" t="s">
        <v>2628</v>
      </c>
      <c r="C10" s="87"/>
      <c r="D10" s="88">
        <v>197</v>
      </c>
      <c r="E10" s="89">
        <v>15</v>
      </c>
      <c r="F10" s="90">
        <v>45</v>
      </c>
      <c r="G10" s="91">
        <f t="shared" si="0"/>
        <v>22.8</v>
      </c>
      <c r="H10" s="91">
        <f t="shared" si="1"/>
        <v>300</v>
      </c>
    </row>
    <row r="11" s="74" customFormat="1" ht="19.5" customHeight="1" spans="1:8">
      <c r="A11" s="96"/>
      <c r="B11" s="97" t="s">
        <v>2558</v>
      </c>
      <c r="C11" s="97"/>
      <c r="D11" s="98">
        <f>SUM(D6:D7,D10)</f>
        <v>360</v>
      </c>
      <c r="E11" s="98">
        <f>SUM(E6:E7,E10)</f>
        <v>179</v>
      </c>
      <c r="F11" s="98">
        <f>SUM(F6:F7,F10)</f>
        <v>162</v>
      </c>
      <c r="G11" s="91">
        <f t="shared" si="0"/>
        <v>45</v>
      </c>
      <c r="H11" s="91">
        <f t="shared" si="1"/>
        <v>90.5</v>
      </c>
    </row>
    <row r="12" s="75" customFormat="1" ht="18.75" customHeight="1" spans="2:8">
      <c r="B12" s="77"/>
      <c r="G12" s="78"/>
      <c r="H12" s="78"/>
    </row>
  </sheetData>
  <mergeCells count="11">
    <mergeCell ref="B2:H2"/>
    <mergeCell ref="G3:H3"/>
    <mergeCell ref="F4:H4"/>
    <mergeCell ref="B6:C6"/>
    <mergeCell ref="B10:C10"/>
    <mergeCell ref="B11:C11"/>
    <mergeCell ref="A4:A5"/>
    <mergeCell ref="B7:B9"/>
    <mergeCell ref="D4:D5"/>
    <mergeCell ref="E4:E5"/>
    <mergeCell ref="B4:C5"/>
  </mergeCells>
  <printOptions horizontalCentered="1"/>
  <pageMargins left="0.7083333" right="0.7083333" top="0.7479166" bottom="0.7479166" header="0.3145833" footer="0.314583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13"/>
  <sheetViews>
    <sheetView showGridLines="0" showZeros="0" tabSelected="1" zoomScale="69" zoomScaleNormal="69" workbookViewId="0">
      <pane ySplit="6" topLeftCell="A241" activePane="bottomLeft" state="frozen"/>
      <selection/>
      <selection pane="bottomLeft" activeCell="E260" sqref="E260"/>
    </sheetView>
  </sheetViews>
  <sheetFormatPr defaultColWidth="9" defaultRowHeight="13.5"/>
  <cols>
    <col min="1" max="1" width="10.6333333333333" style="3" customWidth="1"/>
    <col min="2" max="2" width="55.5" style="4" customWidth="1"/>
    <col min="3" max="5" width="14.75" style="3" customWidth="1"/>
    <col min="6" max="8" width="10.6333333333333" style="3" customWidth="1"/>
    <col min="9" max="9" width="56.6333333333333" style="4" customWidth="1"/>
    <col min="10" max="12" width="14.75" style="3" customWidth="1"/>
    <col min="13" max="14" width="10.6333333333333" style="3" customWidth="1"/>
    <col min="15" max="16384" width="9" style="3"/>
  </cols>
  <sheetData>
    <row r="1" ht="14.25" spans="2:8">
      <c r="B1" s="27" t="s">
        <v>2629</v>
      </c>
      <c r="C1" s="28"/>
      <c r="D1" s="28"/>
      <c r="E1" s="28"/>
      <c r="F1" s="28"/>
      <c r="G1" s="28"/>
      <c r="H1" s="28"/>
    </row>
    <row r="2" s="1" customFormat="1" ht="22.5" spans="2:14">
      <c r="B2" s="7" t="s">
        <v>2630</v>
      </c>
      <c r="C2" s="6"/>
      <c r="D2" s="6"/>
      <c r="E2" s="6"/>
      <c r="F2" s="6"/>
      <c r="G2" s="6"/>
      <c r="H2" s="6"/>
      <c r="I2" s="7"/>
      <c r="J2" s="6"/>
      <c r="K2" s="6"/>
      <c r="L2" s="6"/>
      <c r="M2" s="6"/>
      <c r="N2" s="6"/>
    </row>
    <row r="3" ht="14.25" customHeight="1" spans="14:14">
      <c r="N3" s="47" t="s">
        <v>19</v>
      </c>
    </row>
    <row r="4" ht="27.9" customHeight="1" spans="1:14">
      <c r="A4" s="29" t="s">
        <v>2338</v>
      </c>
      <c r="B4" s="30"/>
      <c r="C4" s="31"/>
      <c r="D4" s="31"/>
      <c r="E4" s="31"/>
      <c r="F4" s="31"/>
      <c r="G4" s="32"/>
      <c r="H4" s="29" t="s">
        <v>2339</v>
      </c>
      <c r="I4" s="30"/>
      <c r="J4" s="31"/>
      <c r="K4" s="31"/>
      <c r="L4" s="31"/>
      <c r="M4" s="31"/>
      <c r="N4" s="32"/>
    </row>
    <row r="5" s="4" customFormat="1" ht="19.5" customHeight="1" spans="1:14">
      <c r="A5" s="33" t="s">
        <v>2340</v>
      </c>
      <c r="B5" s="9" t="s">
        <v>20</v>
      </c>
      <c r="C5" s="9" t="s">
        <v>21</v>
      </c>
      <c r="D5" s="9" t="s">
        <v>22</v>
      </c>
      <c r="E5" s="9" t="s">
        <v>23</v>
      </c>
      <c r="F5" s="9"/>
      <c r="G5" s="9"/>
      <c r="H5" s="33" t="s">
        <v>2340</v>
      </c>
      <c r="I5" s="9" t="s">
        <v>20</v>
      </c>
      <c r="J5" s="9" t="s">
        <v>21</v>
      </c>
      <c r="K5" s="9" t="s">
        <v>22</v>
      </c>
      <c r="L5" s="9" t="s">
        <v>23</v>
      </c>
      <c r="M5" s="9"/>
      <c r="N5" s="9"/>
    </row>
    <row r="6" s="4" customFormat="1" ht="60" customHeight="1" spans="1:14">
      <c r="A6" s="34"/>
      <c r="B6" s="9"/>
      <c r="C6" s="9"/>
      <c r="D6" s="9"/>
      <c r="E6" s="9" t="s">
        <v>26</v>
      </c>
      <c r="F6" s="35" t="s">
        <v>27</v>
      </c>
      <c r="G6" s="35" t="s">
        <v>28</v>
      </c>
      <c r="H6" s="34"/>
      <c r="I6" s="9"/>
      <c r="J6" s="9"/>
      <c r="K6" s="9"/>
      <c r="L6" s="9" t="s">
        <v>26</v>
      </c>
      <c r="M6" s="35" t="s">
        <v>27</v>
      </c>
      <c r="N6" s="35" t="s">
        <v>28</v>
      </c>
    </row>
    <row r="7" ht="20.1" customHeight="1" spans="1:14">
      <c r="A7" s="12" t="s">
        <v>2631</v>
      </c>
      <c r="B7" s="36" t="s">
        <v>2632</v>
      </c>
      <c r="C7" s="37"/>
      <c r="D7" s="37"/>
      <c r="E7" s="37"/>
      <c r="F7" s="38" t="str">
        <f>IF(C7=0,"",ROUND(E7/C7*100,1))</f>
        <v/>
      </c>
      <c r="G7" s="38" t="str">
        <f>IF(D7=0,"",ROUND(E7/D7*100,1))</f>
        <v/>
      </c>
      <c r="H7" s="13" t="s">
        <v>847</v>
      </c>
      <c r="I7" s="39" t="s">
        <v>2633</v>
      </c>
      <c r="J7" s="48">
        <f>SUM(J8,J14,J20)</f>
        <v>7</v>
      </c>
      <c r="K7" s="48">
        <f>SUM(K8,K14,K20)</f>
        <v>2</v>
      </c>
      <c r="L7" s="48">
        <f>SUM(L8,L14,L20)</f>
        <v>0</v>
      </c>
      <c r="M7" s="48">
        <f>IF(J7=0,"",ROUND(L7/J7*100,1))</f>
        <v>0</v>
      </c>
      <c r="N7" s="48">
        <f>IF(K7=0,"",ROUND(L7/K7*100,1))</f>
        <v>0</v>
      </c>
    </row>
    <row r="8" ht="20.1" customHeight="1" spans="1:14">
      <c r="A8" s="12" t="s">
        <v>2634</v>
      </c>
      <c r="B8" s="36" t="s">
        <v>2635</v>
      </c>
      <c r="C8" s="37"/>
      <c r="D8" s="37"/>
      <c r="E8" s="37"/>
      <c r="F8" s="38" t="str">
        <f t="shared" ref="F8:F52" si="0">IF(C8=0,"",ROUND(E8/C8*100,1))</f>
        <v/>
      </c>
      <c r="G8" s="38" t="str">
        <f t="shared" ref="G8:G52" si="1">IF(D8=0,"",ROUND(E8/D8*100,1))</f>
        <v/>
      </c>
      <c r="H8" s="213" t="s">
        <v>2636</v>
      </c>
      <c r="I8" s="49" t="s">
        <v>2637</v>
      </c>
      <c r="J8" s="48">
        <f>SUM(J9:J13)</f>
        <v>2</v>
      </c>
      <c r="K8" s="48">
        <f>SUM(K9:K13)</f>
        <v>2</v>
      </c>
      <c r="L8" s="48">
        <f>SUM(L9:L13)</f>
        <v>0</v>
      </c>
      <c r="M8" s="48">
        <f t="shared" ref="M8:M71" si="2">IF(J8=0,"",ROUND(L8/J8*100,1))</f>
        <v>0</v>
      </c>
      <c r="N8" s="48">
        <f t="shared" ref="N8:N71" si="3">IF(K8=0,"",ROUND(L8/K8*100,1))</f>
        <v>0</v>
      </c>
    </row>
    <row r="9" ht="20.1" customHeight="1" spans="1:14">
      <c r="A9" s="12" t="s">
        <v>2638</v>
      </c>
      <c r="B9" s="36" t="s">
        <v>2639</v>
      </c>
      <c r="C9" s="37"/>
      <c r="D9" s="37"/>
      <c r="E9" s="37"/>
      <c r="F9" s="38" t="str">
        <f t="shared" si="0"/>
        <v/>
      </c>
      <c r="G9" s="38" t="str">
        <f t="shared" si="1"/>
        <v/>
      </c>
      <c r="H9" s="213" t="s">
        <v>2640</v>
      </c>
      <c r="I9" s="46" t="s">
        <v>2641</v>
      </c>
      <c r="J9" s="50"/>
      <c r="K9" s="50"/>
      <c r="L9" s="50"/>
      <c r="M9" s="48" t="str">
        <f t="shared" si="2"/>
        <v/>
      </c>
      <c r="N9" s="48" t="str">
        <f t="shared" si="3"/>
        <v/>
      </c>
    </row>
    <row r="10" ht="20.1" customHeight="1" spans="1:14">
      <c r="A10" s="12" t="s">
        <v>2642</v>
      </c>
      <c r="B10" s="36" t="s">
        <v>2643</v>
      </c>
      <c r="C10" s="37"/>
      <c r="D10" s="37"/>
      <c r="E10" s="37"/>
      <c r="F10" s="38" t="str">
        <f t="shared" si="0"/>
        <v/>
      </c>
      <c r="G10" s="38" t="str">
        <f t="shared" si="1"/>
        <v/>
      </c>
      <c r="H10" s="13" t="s">
        <v>2644</v>
      </c>
      <c r="I10" s="46" t="s">
        <v>2645</v>
      </c>
      <c r="J10" s="50"/>
      <c r="K10" s="50"/>
      <c r="L10" s="50"/>
      <c r="M10" s="48" t="str">
        <f t="shared" si="2"/>
        <v/>
      </c>
      <c r="N10" s="48" t="str">
        <f t="shared" si="3"/>
        <v/>
      </c>
    </row>
    <row r="11" ht="20.1" customHeight="1" spans="1:14">
      <c r="A11" s="12" t="s">
        <v>2646</v>
      </c>
      <c r="B11" s="36" t="s">
        <v>2647</v>
      </c>
      <c r="C11" s="37"/>
      <c r="D11" s="37"/>
      <c r="E11" s="37"/>
      <c r="F11" s="38" t="str">
        <f t="shared" si="0"/>
        <v/>
      </c>
      <c r="G11" s="38" t="str">
        <f t="shared" si="1"/>
        <v/>
      </c>
      <c r="H11" s="13" t="s">
        <v>2648</v>
      </c>
      <c r="I11" s="46" t="s">
        <v>2649</v>
      </c>
      <c r="J11" s="50"/>
      <c r="K11" s="50"/>
      <c r="L11" s="50"/>
      <c r="M11" s="48" t="str">
        <f t="shared" si="2"/>
        <v/>
      </c>
      <c r="N11" s="48" t="str">
        <f t="shared" si="3"/>
        <v/>
      </c>
    </row>
    <row r="12" ht="20.1" customHeight="1" spans="1:14">
      <c r="A12" s="12" t="s">
        <v>2650</v>
      </c>
      <c r="B12" s="39" t="s">
        <v>2651</v>
      </c>
      <c r="C12" s="40">
        <f>SUM(C13:C17)</f>
        <v>0</v>
      </c>
      <c r="D12" s="40">
        <f>SUM(D13:D17)</f>
        <v>0</v>
      </c>
      <c r="E12" s="40">
        <f>SUM(E13:E17)</f>
        <v>0</v>
      </c>
      <c r="F12" s="38" t="str">
        <f t="shared" si="0"/>
        <v/>
      </c>
      <c r="G12" s="38" t="str">
        <f t="shared" si="1"/>
        <v/>
      </c>
      <c r="H12" s="13" t="s">
        <v>2652</v>
      </c>
      <c r="I12" s="46" t="s">
        <v>2653</v>
      </c>
      <c r="J12" s="50"/>
      <c r="K12" s="50"/>
      <c r="L12" s="50"/>
      <c r="M12" s="48" t="str">
        <f t="shared" si="2"/>
        <v/>
      </c>
      <c r="N12" s="48" t="str">
        <f t="shared" si="3"/>
        <v/>
      </c>
    </row>
    <row r="13" ht="20.1" customHeight="1" spans="1:14">
      <c r="A13" s="12" t="s">
        <v>2654</v>
      </c>
      <c r="B13" s="41" t="s">
        <v>2655</v>
      </c>
      <c r="C13" s="37"/>
      <c r="D13" s="42"/>
      <c r="E13" s="42"/>
      <c r="F13" s="38" t="str">
        <f t="shared" si="0"/>
        <v/>
      </c>
      <c r="G13" s="38" t="str">
        <f t="shared" si="1"/>
        <v/>
      </c>
      <c r="H13" s="13" t="s">
        <v>2656</v>
      </c>
      <c r="I13" s="46" t="s">
        <v>2657</v>
      </c>
      <c r="J13" s="50">
        <v>2</v>
      </c>
      <c r="K13" s="50">
        <v>2</v>
      </c>
      <c r="L13" s="50"/>
      <c r="M13" s="48">
        <f t="shared" si="2"/>
        <v>0</v>
      </c>
      <c r="N13" s="48">
        <f t="shared" si="3"/>
        <v>0</v>
      </c>
    </row>
    <row r="14" ht="20.1" customHeight="1" spans="1:14">
      <c r="A14" s="12" t="s">
        <v>2658</v>
      </c>
      <c r="B14" s="41" t="s">
        <v>2659</v>
      </c>
      <c r="C14" s="37"/>
      <c r="D14" s="42"/>
      <c r="E14" s="42"/>
      <c r="F14" s="38" t="str">
        <f t="shared" si="0"/>
        <v/>
      </c>
      <c r="G14" s="38" t="str">
        <f t="shared" si="1"/>
        <v/>
      </c>
      <c r="H14" s="213" t="s">
        <v>2660</v>
      </c>
      <c r="I14" s="49" t="s">
        <v>2661</v>
      </c>
      <c r="J14" s="48">
        <f>SUM(J15:J19)</f>
        <v>5</v>
      </c>
      <c r="K14" s="48">
        <f>SUM(K15:K19)</f>
        <v>0</v>
      </c>
      <c r="L14" s="48">
        <f>SUM(L15:L19)</f>
        <v>0</v>
      </c>
      <c r="M14" s="48">
        <f t="shared" si="2"/>
        <v>0</v>
      </c>
      <c r="N14" s="48" t="str">
        <f t="shared" si="3"/>
        <v/>
      </c>
    </row>
    <row r="15" ht="20.1" customHeight="1" spans="1:14">
      <c r="A15" s="12" t="s">
        <v>2662</v>
      </c>
      <c r="B15" s="41" t="s">
        <v>2663</v>
      </c>
      <c r="C15" s="37"/>
      <c r="D15" s="42"/>
      <c r="E15" s="42"/>
      <c r="F15" s="38" t="str">
        <f t="shared" si="0"/>
        <v/>
      </c>
      <c r="G15" s="38" t="str">
        <f t="shared" si="1"/>
        <v/>
      </c>
      <c r="H15" s="13" t="s">
        <v>2664</v>
      </c>
      <c r="I15" s="46" t="s">
        <v>2665</v>
      </c>
      <c r="J15" s="50"/>
      <c r="K15" s="50"/>
      <c r="L15" s="50"/>
      <c r="M15" s="48" t="str">
        <f t="shared" si="2"/>
        <v/>
      </c>
      <c r="N15" s="48" t="str">
        <f t="shared" si="3"/>
        <v/>
      </c>
    </row>
    <row r="16" ht="20.1" customHeight="1" spans="1:14">
      <c r="A16" s="12" t="s">
        <v>2666</v>
      </c>
      <c r="B16" s="41" t="s">
        <v>2667</v>
      </c>
      <c r="C16" s="37"/>
      <c r="D16" s="42"/>
      <c r="E16" s="42"/>
      <c r="F16" s="38" t="str">
        <f t="shared" si="0"/>
        <v/>
      </c>
      <c r="G16" s="38" t="str">
        <f t="shared" si="1"/>
        <v/>
      </c>
      <c r="H16" s="13" t="s">
        <v>2668</v>
      </c>
      <c r="I16" s="46" t="s">
        <v>2669</v>
      </c>
      <c r="J16" s="50"/>
      <c r="K16" s="50"/>
      <c r="L16" s="50"/>
      <c r="M16" s="48" t="str">
        <f t="shared" si="2"/>
        <v/>
      </c>
      <c r="N16" s="48" t="str">
        <f t="shared" si="3"/>
        <v/>
      </c>
    </row>
    <row r="17" ht="20.1" customHeight="1" spans="1:14">
      <c r="A17" s="12" t="s">
        <v>2670</v>
      </c>
      <c r="B17" s="41" t="s">
        <v>2671</v>
      </c>
      <c r="C17" s="37"/>
      <c r="D17" s="37"/>
      <c r="E17" s="37"/>
      <c r="F17" s="38" t="str">
        <f t="shared" si="0"/>
        <v/>
      </c>
      <c r="G17" s="38" t="str">
        <f t="shared" si="1"/>
        <v/>
      </c>
      <c r="H17" s="13" t="s">
        <v>2672</v>
      </c>
      <c r="I17" s="46" t="s">
        <v>2673</v>
      </c>
      <c r="J17" s="50"/>
      <c r="K17" s="50"/>
      <c r="L17" s="50"/>
      <c r="M17" s="48" t="str">
        <f t="shared" si="2"/>
        <v/>
      </c>
      <c r="N17" s="48" t="str">
        <f t="shared" si="3"/>
        <v/>
      </c>
    </row>
    <row r="18" ht="20.1" customHeight="1" spans="1:14">
      <c r="A18" s="12" t="s">
        <v>2674</v>
      </c>
      <c r="B18" s="36" t="s">
        <v>2675</v>
      </c>
      <c r="C18" s="37"/>
      <c r="D18" s="37"/>
      <c r="E18" s="37"/>
      <c r="F18" s="38" t="str">
        <f t="shared" si="0"/>
        <v/>
      </c>
      <c r="G18" s="38" t="str">
        <f t="shared" si="1"/>
        <v/>
      </c>
      <c r="H18" s="13" t="s">
        <v>2676</v>
      </c>
      <c r="I18" s="46" t="s">
        <v>2677</v>
      </c>
      <c r="J18" s="50"/>
      <c r="K18" s="50"/>
      <c r="L18" s="50"/>
      <c r="M18" s="48" t="str">
        <f t="shared" si="2"/>
        <v/>
      </c>
      <c r="N18" s="48" t="str">
        <f t="shared" si="3"/>
        <v/>
      </c>
    </row>
    <row r="19" ht="20.1" customHeight="1" spans="1:14">
      <c r="A19" s="12" t="s">
        <v>2678</v>
      </c>
      <c r="B19" s="39" t="s">
        <v>2679</v>
      </c>
      <c r="C19" s="38">
        <f>SUM(C20:C21)</f>
        <v>0</v>
      </c>
      <c r="D19" s="38">
        <f>SUM(D20:D21)</f>
        <v>0</v>
      </c>
      <c r="E19" s="38">
        <f>SUM(E20:E21)</f>
        <v>0</v>
      </c>
      <c r="F19" s="38" t="str">
        <f t="shared" si="0"/>
        <v/>
      </c>
      <c r="G19" s="38" t="str">
        <f t="shared" si="1"/>
        <v/>
      </c>
      <c r="H19" s="13" t="s">
        <v>2680</v>
      </c>
      <c r="I19" s="46" t="s">
        <v>2681</v>
      </c>
      <c r="J19" s="50">
        <v>5</v>
      </c>
      <c r="K19" s="50"/>
      <c r="L19" s="50"/>
      <c r="M19" s="48">
        <f t="shared" si="2"/>
        <v>0</v>
      </c>
      <c r="N19" s="48" t="str">
        <f t="shared" si="3"/>
        <v/>
      </c>
    </row>
    <row r="20" ht="20.1" customHeight="1" spans="1:14">
      <c r="A20" s="12" t="s">
        <v>2682</v>
      </c>
      <c r="B20" s="41" t="s">
        <v>2683</v>
      </c>
      <c r="C20" s="37"/>
      <c r="D20" s="42"/>
      <c r="E20" s="42"/>
      <c r="F20" s="38" t="str">
        <f t="shared" si="0"/>
        <v/>
      </c>
      <c r="G20" s="38" t="str">
        <f t="shared" si="1"/>
        <v/>
      </c>
      <c r="H20" s="213" t="s">
        <v>2684</v>
      </c>
      <c r="I20" s="49" t="s">
        <v>2685</v>
      </c>
      <c r="J20" s="48">
        <f>SUM(J21:J22)</f>
        <v>0</v>
      </c>
      <c r="K20" s="48">
        <f>SUM(K21:K22)</f>
        <v>0</v>
      </c>
      <c r="L20" s="48">
        <f>SUM(L21:L22)</f>
        <v>0</v>
      </c>
      <c r="M20" s="48" t="str">
        <f t="shared" si="2"/>
        <v/>
      </c>
      <c r="N20" s="48" t="str">
        <f t="shared" si="3"/>
        <v/>
      </c>
    </row>
    <row r="21" ht="20.1" customHeight="1" spans="1:14">
      <c r="A21" s="12" t="s">
        <v>2686</v>
      </c>
      <c r="B21" s="41" t="s">
        <v>2687</v>
      </c>
      <c r="C21" s="37"/>
      <c r="D21" s="42"/>
      <c r="E21" s="42"/>
      <c r="F21" s="38" t="str">
        <f t="shared" si="0"/>
        <v/>
      </c>
      <c r="G21" s="38" t="str">
        <f t="shared" si="1"/>
        <v/>
      </c>
      <c r="H21" s="13" t="s">
        <v>2688</v>
      </c>
      <c r="I21" s="51" t="s">
        <v>2689</v>
      </c>
      <c r="J21" s="50"/>
      <c r="K21" s="50"/>
      <c r="L21" s="50"/>
      <c r="M21" s="48" t="str">
        <f t="shared" si="2"/>
        <v/>
      </c>
      <c r="N21" s="48" t="str">
        <f t="shared" si="3"/>
        <v/>
      </c>
    </row>
    <row r="22" ht="20.1" customHeight="1" spans="1:14">
      <c r="A22" s="12" t="s">
        <v>2690</v>
      </c>
      <c r="B22" s="36" t="s">
        <v>2691</v>
      </c>
      <c r="C22" s="37">
        <v>1500</v>
      </c>
      <c r="D22" s="37">
        <v>38</v>
      </c>
      <c r="E22" s="37">
        <v>2000</v>
      </c>
      <c r="F22" s="38">
        <f t="shared" si="0"/>
        <v>133.3</v>
      </c>
      <c r="G22" s="38">
        <f t="shared" si="1"/>
        <v>5263.2</v>
      </c>
      <c r="H22" s="13" t="s">
        <v>2692</v>
      </c>
      <c r="I22" s="51" t="s">
        <v>2693</v>
      </c>
      <c r="J22" s="50"/>
      <c r="K22" s="50"/>
      <c r="L22" s="50"/>
      <c r="M22" s="48" t="str">
        <f t="shared" si="2"/>
        <v/>
      </c>
      <c r="N22" s="48" t="str">
        <f t="shared" si="3"/>
        <v/>
      </c>
    </row>
    <row r="23" ht="20.1" customHeight="1" spans="1:14">
      <c r="A23" s="12" t="s">
        <v>2694</v>
      </c>
      <c r="B23" s="36" t="s">
        <v>2695</v>
      </c>
      <c r="C23" s="37"/>
      <c r="D23" s="37"/>
      <c r="E23" s="37"/>
      <c r="F23" s="38" t="str">
        <f t="shared" si="0"/>
        <v/>
      </c>
      <c r="G23" s="38" t="str">
        <f t="shared" si="1"/>
        <v/>
      </c>
      <c r="H23" s="13" t="s">
        <v>946</v>
      </c>
      <c r="I23" s="39" t="s">
        <v>2696</v>
      </c>
      <c r="J23" s="48">
        <f>SUM(J24,J28,J32)</f>
        <v>3</v>
      </c>
      <c r="K23" s="48">
        <f>SUM(K24,K28,K32)</f>
        <v>3</v>
      </c>
      <c r="L23" s="48">
        <f>SUM(L24,L28,L32)</f>
        <v>0</v>
      </c>
      <c r="M23" s="48">
        <f t="shared" si="2"/>
        <v>0</v>
      </c>
      <c r="N23" s="48">
        <f t="shared" si="3"/>
        <v>0</v>
      </c>
    </row>
    <row r="24" ht="20.1" customHeight="1" spans="1:14">
      <c r="A24" s="12" t="s">
        <v>2697</v>
      </c>
      <c r="B24" s="36" t="s">
        <v>2698</v>
      </c>
      <c r="C24" s="37"/>
      <c r="D24" s="37"/>
      <c r="E24" s="37"/>
      <c r="F24" s="38" t="str">
        <f t="shared" si="0"/>
        <v/>
      </c>
      <c r="G24" s="38" t="str">
        <f t="shared" si="1"/>
        <v/>
      </c>
      <c r="H24" s="13" t="s">
        <v>2699</v>
      </c>
      <c r="I24" s="49" t="s">
        <v>2700</v>
      </c>
      <c r="J24" s="48">
        <f>SUM(J25:J27)</f>
        <v>3</v>
      </c>
      <c r="K24" s="48">
        <f>SUM(K25:K27)</f>
        <v>3</v>
      </c>
      <c r="L24" s="48">
        <f>SUM(L25:L27)</f>
        <v>0</v>
      </c>
      <c r="M24" s="48">
        <f t="shared" si="2"/>
        <v>0</v>
      </c>
      <c r="N24" s="48">
        <f t="shared" si="3"/>
        <v>0</v>
      </c>
    </row>
    <row r="25" ht="20.1" customHeight="1" spans="1:14">
      <c r="A25" s="12" t="s">
        <v>2701</v>
      </c>
      <c r="B25" s="36" t="s">
        <v>2702</v>
      </c>
      <c r="C25" s="37"/>
      <c r="D25" s="37"/>
      <c r="E25" s="37"/>
      <c r="F25" s="38" t="str">
        <f t="shared" si="0"/>
        <v/>
      </c>
      <c r="G25" s="38" t="str">
        <f t="shared" si="1"/>
        <v/>
      </c>
      <c r="H25" s="13" t="s">
        <v>2703</v>
      </c>
      <c r="I25" s="46" t="s">
        <v>2704</v>
      </c>
      <c r="J25" s="50">
        <v>3</v>
      </c>
      <c r="K25" s="50"/>
      <c r="L25" s="50"/>
      <c r="M25" s="48">
        <f t="shared" si="2"/>
        <v>0</v>
      </c>
      <c r="N25" s="48" t="str">
        <f t="shared" si="3"/>
        <v/>
      </c>
    </row>
    <row r="26" ht="20.1" customHeight="1" spans="1:14">
      <c r="A26" s="12" t="s">
        <v>2705</v>
      </c>
      <c r="B26" s="36" t="s">
        <v>2706</v>
      </c>
      <c r="C26" s="37">
        <v>500</v>
      </c>
      <c r="D26" s="37">
        <v>381</v>
      </c>
      <c r="E26" s="37">
        <v>500</v>
      </c>
      <c r="F26" s="38">
        <f t="shared" si="0"/>
        <v>100</v>
      </c>
      <c r="G26" s="38">
        <f t="shared" si="1"/>
        <v>131.2</v>
      </c>
      <c r="H26" s="13" t="s">
        <v>2707</v>
      </c>
      <c r="I26" s="46" t="s">
        <v>2708</v>
      </c>
      <c r="J26" s="50"/>
      <c r="K26" s="50"/>
      <c r="L26" s="50"/>
      <c r="M26" s="48" t="str">
        <f t="shared" si="2"/>
        <v/>
      </c>
      <c r="N26" s="48" t="str">
        <f t="shared" si="3"/>
        <v/>
      </c>
    </row>
    <row r="27" ht="20.1" customHeight="1" spans="1:14">
      <c r="A27" s="12" t="s">
        <v>2709</v>
      </c>
      <c r="B27" s="39" t="s">
        <v>2710</v>
      </c>
      <c r="C27" s="38">
        <f>SUM(C28:C32)</f>
        <v>0</v>
      </c>
      <c r="D27" s="38">
        <f>SUM(D28:D32)</f>
        <v>0</v>
      </c>
      <c r="E27" s="38">
        <f>SUM(E28:E32)</f>
        <v>0</v>
      </c>
      <c r="F27" s="38" t="str">
        <f t="shared" si="0"/>
        <v/>
      </c>
      <c r="G27" s="38" t="str">
        <f t="shared" si="1"/>
        <v/>
      </c>
      <c r="H27" s="13" t="s">
        <v>2711</v>
      </c>
      <c r="I27" s="46" t="s">
        <v>2712</v>
      </c>
      <c r="J27" s="50"/>
      <c r="K27" s="50">
        <v>3</v>
      </c>
      <c r="L27" s="50"/>
      <c r="M27" s="48" t="str">
        <f t="shared" si="2"/>
        <v/>
      </c>
      <c r="N27" s="48">
        <f t="shared" si="3"/>
        <v>0</v>
      </c>
    </row>
    <row r="28" ht="20.1" customHeight="1" spans="1:14">
      <c r="A28" s="214" t="s">
        <v>2713</v>
      </c>
      <c r="B28" s="41" t="s">
        <v>2714</v>
      </c>
      <c r="C28" s="37"/>
      <c r="D28" s="42"/>
      <c r="E28" s="42"/>
      <c r="F28" s="38" t="str">
        <f t="shared" si="0"/>
        <v/>
      </c>
      <c r="G28" s="38" t="str">
        <f t="shared" si="1"/>
        <v/>
      </c>
      <c r="H28" s="13" t="s">
        <v>2715</v>
      </c>
      <c r="I28" s="49" t="s">
        <v>2716</v>
      </c>
      <c r="J28" s="48">
        <f>SUM(J29:J31)</f>
        <v>0</v>
      </c>
      <c r="K28" s="48">
        <f>SUM(K29:K31)</f>
        <v>0</v>
      </c>
      <c r="L28" s="48">
        <f>SUM(L29:L31)</f>
        <v>0</v>
      </c>
      <c r="M28" s="48" t="str">
        <f t="shared" si="2"/>
        <v/>
      </c>
      <c r="N28" s="48" t="str">
        <f t="shared" si="3"/>
        <v/>
      </c>
    </row>
    <row r="29" ht="20.1" customHeight="1" spans="1:14">
      <c r="A29" s="214" t="s">
        <v>2717</v>
      </c>
      <c r="B29" s="41" t="s">
        <v>2718</v>
      </c>
      <c r="C29" s="37"/>
      <c r="D29" s="42"/>
      <c r="E29" s="42"/>
      <c r="F29" s="38" t="str">
        <f t="shared" si="0"/>
        <v/>
      </c>
      <c r="G29" s="38" t="str">
        <f t="shared" si="1"/>
        <v/>
      </c>
      <c r="H29" s="213" t="s">
        <v>2719</v>
      </c>
      <c r="I29" s="46" t="s">
        <v>2704</v>
      </c>
      <c r="J29" s="50"/>
      <c r="K29" s="50"/>
      <c r="L29" s="50"/>
      <c r="M29" s="48" t="str">
        <f t="shared" si="2"/>
        <v/>
      </c>
      <c r="N29" s="48" t="str">
        <f t="shared" si="3"/>
        <v/>
      </c>
    </row>
    <row r="30" ht="20.1" customHeight="1" spans="1:14">
      <c r="A30" s="12" t="s">
        <v>2720</v>
      </c>
      <c r="B30" s="41" t="s">
        <v>2721</v>
      </c>
      <c r="C30" s="37"/>
      <c r="D30" s="42"/>
      <c r="E30" s="42"/>
      <c r="F30" s="38" t="str">
        <f t="shared" si="0"/>
        <v/>
      </c>
      <c r="G30" s="38" t="str">
        <f t="shared" si="1"/>
        <v/>
      </c>
      <c r="H30" s="213" t="s">
        <v>2722</v>
      </c>
      <c r="I30" s="46" t="s">
        <v>2708</v>
      </c>
      <c r="J30" s="50"/>
      <c r="K30" s="50"/>
      <c r="L30" s="50"/>
      <c r="M30" s="48" t="str">
        <f t="shared" si="2"/>
        <v/>
      </c>
      <c r="N30" s="48" t="str">
        <f t="shared" si="3"/>
        <v/>
      </c>
    </row>
    <row r="31" ht="20.1" customHeight="1" spans="1:14">
      <c r="A31" s="12" t="s">
        <v>2723</v>
      </c>
      <c r="B31" s="41" t="s">
        <v>2724</v>
      </c>
      <c r="C31" s="37"/>
      <c r="D31" s="42"/>
      <c r="E31" s="42"/>
      <c r="F31" s="38" t="str">
        <f t="shared" si="0"/>
        <v/>
      </c>
      <c r="G31" s="38" t="str">
        <f t="shared" si="1"/>
        <v/>
      </c>
      <c r="H31" s="13" t="s">
        <v>2725</v>
      </c>
      <c r="I31" s="52" t="s">
        <v>2726</v>
      </c>
      <c r="J31" s="50"/>
      <c r="K31" s="50"/>
      <c r="L31" s="50"/>
      <c r="M31" s="48" t="str">
        <f t="shared" si="2"/>
        <v/>
      </c>
      <c r="N31" s="48" t="str">
        <f t="shared" si="3"/>
        <v/>
      </c>
    </row>
    <row r="32" ht="20.1" customHeight="1" spans="1:14">
      <c r="A32" s="12" t="s">
        <v>2727</v>
      </c>
      <c r="B32" s="41" t="s">
        <v>2728</v>
      </c>
      <c r="C32" s="37"/>
      <c r="D32" s="42"/>
      <c r="E32" s="42"/>
      <c r="F32" s="38" t="str">
        <f t="shared" si="0"/>
        <v/>
      </c>
      <c r="G32" s="38" t="str">
        <f t="shared" si="1"/>
        <v/>
      </c>
      <c r="H32" s="13" t="s">
        <v>2729</v>
      </c>
      <c r="I32" s="49" t="s">
        <v>2730</v>
      </c>
      <c r="J32" s="48">
        <f>SUM(J33:J34)</f>
        <v>0</v>
      </c>
      <c r="K32" s="48">
        <f>SUM(K33:K34)</f>
        <v>0</v>
      </c>
      <c r="L32" s="48">
        <f>SUM(L33:L34)</f>
        <v>0</v>
      </c>
      <c r="M32" s="48" t="str">
        <f t="shared" si="2"/>
        <v/>
      </c>
      <c r="N32" s="48" t="str">
        <f t="shared" si="3"/>
        <v/>
      </c>
    </row>
    <row r="33" ht="20.1" customHeight="1" spans="1:14">
      <c r="A33" s="12" t="s">
        <v>2731</v>
      </c>
      <c r="B33" s="36" t="s">
        <v>2732</v>
      </c>
      <c r="C33" s="37"/>
      <c r="D33" s="37"/>
      <c r="E33" s="37"/>
      <c r="F33" s="38" t="str">
        <f t="shared" si="0"/>
        <v/>
      </c>
      <c r="G33" s="38" t="str">
        <f t="shared" si="1"/>
        <v/>
      </c>
      <c r="H33" s="213" t="s">
        <v>2733</v>
      </c>
      <c r="I33" s="51" t="s">
        <v>2708</v>
      </c>
      <c r="J33" s="50"/>
      <c r="K33" s="50"/>
      <c r="L33" s="50"/>
      <c r="M33" s="48" t="str">
        <f t="shared" si="2"/>
        <v/>
      </c>
      <c r="N33" s="48" t="str">
        <f t="shared" si="3"/>
        <v/>
      </c>
    </row>
    <row r="34" ht="20.1" customHeight="1" spans="1:14">
      <c r="A34" s="12" t="s">
        <v>2734</v>
      </c>
      <c r="B34" s="43" t="s">
        <v>2735</v>
      </c>
      <c r="C34" s="40">
        <f>SUM(C35:C37,C41:C46,C49:C50)</f>
        <v>0</v>
      </c>
      <c r="D34" s="40">
        <f>SUM(D35:D37,D41:D46,D49:D50)</f>
        <v>522</v>
      </c>
      <c r="E34" s="40">
        <f>SUM(E35:E37,E41:E46,E49:E50)</f>
        <v>0</v>
      </c>
      <c r="F34" s="38" t="str">
        <f t="shared" si="0"/>
        <v/>
      </c>
      <c r="G34" s="38">
        <f t="shared" si="1"/>
        <v>0</v>
      </c>
      <c r="H34" s="13" t="s">
        <v>2736</v>
      </c>
      <c r="I34" s="51" t="s">
        <v>2737</v>
      </c>
      <c r="J34" s="50"/>
      <c r="K34" s="50"/>
      <c r="L34" s="50"/>
      <c r="M34" s="48" t="str">
        <f t="shared" si="2"/>
        <v/>
      </c>
      <c r="N34" s="48" t="str">
        <f t="shared" si="3"/>
        <v/>
      </c>
    </row>
    <row r="35" ht="20.1" customHeight="1" spans="1:14">
      <c r="A35" s="214" t="s">
        <v>2738</v>
      </c>
      <c r="B35" s="44" t="s">
        <v>2739</v>
      </c>
      <c r="C35" s="37"/>
      <c r="D35" s="42"/>
      <c r="E35" s="42"/>
      <c r="F35" s="38" t="str">
        <f t="shared" si="0"/>
        <v/>
      </c>
      <c r="G35" s="38" t="str">
        <f t="shared" si="1"/>
        <v/>
      </c>
      <c r="H35" s="13" t="s">
        <v>1321</v>
      </c>
      <c r="I35" s="39" t="s">
        <v>2740</v>
      </c>
      <c r="J35" s="48">
        <f>SUM(J36,J41)</f>
        <v>0</v>
      </c>
      <c r="K35" s="48">
        <f>SUM(K36,K41)</f>
        <v>0</v>
      </c>
      <c r="L35" s="48">
        <f>SUM(L36,L41)</f>
        <v>0</v>
      </c>
      <c r="M35" s="48" t="str">
        <f t="shared" si="2"/>
        <v/>
      </c>
      <c r="N35" s="48" t="str">
        <f t="shared" si="3"/>
        <v/>
      </c>
    </row>
    <row r="36" ht="20.1" customHeight="1" spans="1:14">
      <c r="A36" s="214" t="s">
        <v>2741</v>
      </c>
      <c r="B36" s="44" t="s">
        <v>2742</v>
      </c>
      <c r="C36" s="37"/>
      <c r="D36" s="42"/>
      <c r="E36" s="42"/>
      <c r="F36" s="38" t="str">
        <f t="shared" si="0"/>
        <v/>
      </c>
      <c r="G36" s="38" t="str">
        <f t="shared" si="1"/>
        <v/>
      </c>
      <c r="H36" s="13" t="s">
        <v>2743</v>
      </c>
      <c r="I36" s="39" t="s">
        <v>2744</v>
      </c>
      <c r="J36" s="48">
        <f>SUM(J37:J40)</f>
        <v>0</v>
      </c>
      <c r="K36" s="48">
        <f>SUM(K37:K40)</f>
        <v>0</v>
      </c>
      <c r="L36" s="48">
        <f>SUM(L37:L40)</f>
        <v>0</v>
      </c>
      <c r="M36" s="48" t="str">
        <f t="shared" si="2"/>
        <v/>
      </c>
      <c r="N36" s="48" t="str">
        <f t="shared" si="3"/>
        <v/>
      </c>
    </row>
    <row r="37" ht="20.1" customHeight="1" spans="1:14">
      <c r="A37" s="214" t="s">
        <v>2745</v>
      </c>
      <c r="B37" s="45" t="s">
        <v>2746</v>
      </c>
      <c r="C37" s="40">
        <f>SUM(C38:C40)</f>
        <v>0</v>
      </c>
      <c r="D37" s="40">
        <f>SUM(D38:D40)</f>
        <v>0</v>
      </c>
      <c r="E37" s="40">
        <f>SUM(E38:E40)</f>
        <v>0</v>
      </c>
      <c r="F37" s="38" t="str">
        <f t="shared" si="0"/>
        <v/>
      </c>
      <c r="G37" s="38" t="str">
        <f t="shared" si="1"/>
        <v/>
      </c>
      <c r="H37" s="13" t="s">
        <v>2747</v>
      </c>
      <c r="I37" s="36" t="s">
        <v>2748</v>
      </c>
      <c r="J37" s="50"/>
      <c r="K37" s="50"/>
      <c r="L37" s="50"/>
      <c r="M37" s="48" t="str">
        <f t="shared" si="2"/>
        <v/>
      </c>
      <c r="N37" s="48" t="str">
        <f t="shared" si="3"/>
        <v/>
      </c>
    </row>
    <row r="38" ht="20.1" customHeight="1" spans="1:14">
      <c r="A38" s="214" t="s">
        <v>2749</v>
      </c>
      <c r="B38" s="44" t="s">
        <v>2750</v>
      </c>
      <c r="C38" s="37"/>
      <c r="D38" s="42"/>
      <c r="E38" s="42"/>
      <c r="F38" s="38" t="str">
        <f t="shared" si="0"/>
        <v/>
      </c>
      <c r="G38" s="38" t="str">
        <f t="shared" si="1"/>
        <v/>
      </c>
      <c r="H38" s="13" t="s">
        <v>2751</v>
      </c>
      <c r="I38" s="36" t="s">
        <v>2752</v>
      </c>
      <c r="J38" s="50"/>
      <c r="K38" s="50"/>
      <c r="L38" s="50"/>
      <c r="M38" s="48" t="str">
        <f t="shared" si="2"/>
        <v/>
      </c>
      <c r="N38" s="48" t="str">
        <f t="shared" si="3"/>
        <v/>
      </c>
    </row>
    <row r="39" ht="20.1" customHeight="1" spans="1:14">
      <c r="A39" s="214" t="s">
        <v>2753</v>
      </c>
      <c r="B39" s="46" t="s">
        <v>2754</v>
      </c>
      <c r="C39" s="37"/>
      <c r="D39" s="42"/>
      <c r="E39" s="42"/>
      <c r="F39" s="38" t="str">
        <f t="shared" si="0"/>
        <v/>
      </c>
      <c r="G39" s="38" t="str">
        <f t="shared" si="1"/>
        <v/>
      </c>
      <c r="H39" s="13" t="s">
        <v>2755</v>
      </c>
      <c r="I39" s="36" t="s">
        <v>2756</v>
      </c>
      <c r="J39" s="50"/>
      <c r="K39" s="50"/>
      <c r="L39" s="50"/>
      <c r="M39" s="48" t="str">
        <f t="shared" si="2"/>
        <v/>
      </c>
      <c r="N39" s="48" t="str">
        <f t="shared" si="3"/>
        <v/>
      </c>
    </row>
    <row r="40" ht="20.1" customHeight="1" spans="1:14">
      <c r="A40" s="214" t="s">
        <v>2757</v>
      </c>
      <c r="B40" s="46" t="s">
        <v>2758</v>
      </c>
      <c r="C40" s="37"/>
      <c r="D40" s="42"/>
      <c r="E40" s="42"/>
      <c r="F40" s="38" t="str">
        <f t="shared" si="0"/>
        <v/>
      </c>
      <c r="G40" s="38" t="str">
        <f t="shared" si="1"/>
        <v/>
      </c>
      <c r="H40" s="13" t="s">
        <v>2759</v>
      </c>
      <c r="I40" s="36" t="s">
        <v>2760</v>
      </c>
      <c r="J40" s="50"/>
      <c r="K40" s="50"/>
      <c r="L40" s="50"/>
      <c r="M40" s="48" t="str">
        <f t="shared" si="2"/>
        <v/>
      </c>
      <c r="N40" s="48" t="str">
        <f t="shared" si="3"/>
        <v/>
      </c>
    </row>
    <row r="41" ht="20.1" customHeight="1" spans="1:14">
      <c r="A41" s="214" t="s">
        <v>2761</v>
      </c>
      <c r="B41" s="44" t="s">
        <v>2762</v>
      </c>
      <c r="C41" s="37"/>
      <c r="D41" s="42"/>
      <c r="E41" s="42"/>
      <c r="F41" s="38" t="str">
        <f t="shared" si="0"/>
        <v/>
      </c>
      <c r="G41" s="38" t="str">
        <f t="shared" si="1"/>
        <v/>
      </c>
      <c r="H41" s="13" t="s">
        <v>2763</v>
      </c>
      <c r="I41" s="39" t="s">
        <v>2764</v>
      </c>
      <c r="J41" s="48">
        <f>SUM(J42:J45)</f>
        <v>0</v>
      </c>
      <c r="K41" s="48">
        <f>SUM(K42:K45)</f>
        <v>0</v>
      </c>
      <c r="L41" s="48">
        <f>SUM(L42:L45)</f>
        <v>0</v>
      </c>
      <c r="M41" s="48" t="str">
        <f t="shared" si="2"/>
        <v/>
      </c>
      <c r="N41" s="48" t="str">
        <f t="shared" si="3"/>
        <v/>
      </c>
    </row>
    <row r="42" ht="20.1" customHeight="1" spans="1:14">
      <c r="A42" s="214" t="s">
        <v>2765</v>
      </c>
      <c r="B42" s="44" t="s">
        <v>2766</v>
      </c>
      <c r="C42" s="37"/>
      <c r="D42" s="42"/>
      <c r="E42" s="42"/>
      <c r="F42" s="38" t="str">
        <f t="shared" si="0"/>
        <v/>
      </c>
      <c r="G42" s="38" t="str">
        <f t="shared" si="1"/>
        <v/>
      </c>
      <c r="H42" s="13" t="s">
        <v>2767</v>
      </c>
      <c r="I42" s="36" t="s">
        <v>2768</v>
      </c>
      <c r="J42" s="50"/>
      <c r="K42" s="50"/>
      <c r="L42" s="50"/>
      <c r="M42" s="48" t="str">
        <f t="shared" si="2"/>
        <v/>
      </c>
      <c r="N42" s="48" t="str">
        <f t="shared" si="3"/>
        <v/>
      </c>
    </row>
    <row r="43" ht="20.1" customHeight="1" spans="1:14">
      <c r="A43" s="214" t="s">
        <v>2769</v>
      </c>
      <c r="B43" s="44" t="s">
        <v>2770</v>
      </c>
      <c r="C43" s="37"/>
      <c r="D43" s="42"/>
      <c r="E43" s="42"/>
      <c r="F43" s="38" t="str">
        <f t="shared" si="0"/>
        <v/>
      </c>
      <c r="G43" s="38" t="str">
        <f t="shared" si="1"/>
        <v/>
      </c>
      <c r="H43" s="13" t="s">
        <v>2771</v>
      </c>
      <c r="I43" s="36" t="s">
        <v>2772</v>
      </c>
      <c r="J43" s="50"/>
      <c r="K43" s="50"/>
      <c r="L43" s="50"/>
      <c r="M43" s="48" t="str">
        <f t="shared" si="2"/>
        <v/>
      </c>
      <c r="N43" s="48" t="str">
        <f t="shared" si="3"/>
        <v/>
      </c>
    </row>
    <row r="44" ht="20.1" customHeight="1" spans="1:14">
      <c r="A44" s="214" t="s">
        <v>2773</v>
      </c>
      <c r="B44" s="44" t="s">
        <v>2774</v>
      </c>
      <c r="C44" s="37"/>
      <c r="D44" s="42"/>
      <c r="E44" s="42"/>
      <c r="F44" s="38" t="str">
        <f t="shared" si="0"/>
        <v/>
      </c>
      <c r="G44" s="38" t="str">
        <f t="shared" si="1"/>
        <v/>
      </c>
      <c r="H44" s="13" t="s">
        <v>2775</v>
      </c>
      <c r="I44" s="36" t="s">
        <v>2776</v>
      </c>
      <c r="J44" s="50"/>
      <c r="K44" s="50"/>
      <c r="L44" s="50"/>
      <c r="M44" s="48" t="str">
        <f t="shared" si="2"/>
        <v/>
      </c>
      <c r="N44" s="48" t="str">
        <f t="shared" si="3"/>
        <v/>
      </c>
    </row>
    <row r="45" ht="20.1" customHeight="1" spans="1:14">
      <c r="A45" s="214" t="s">
        <v>2777</v>
      </c>
      <c r="B45" s="44" t="s">
        <v>2778</v>
      </c>
      <c r="C45" s="37"/>
      <c r="D45" s="42"/>
      <c r="E45" s="42"/>
      <c r="F45" s="38" t="str">
        <f t="shared" si="0"/>
        <v/>
      </c>
      <c r="G45" s="38" t="str">
        <f t="shared" si="1"/>
        <v/>
      </c>
      <c r="H45" s="13" t="s">
        <v>2779</v>
      </c>
      <c r="I45" s="36" t="s">
        <v>2780</v>
      </c>
      <c r="J45" s="50"/>
      <c r="K45" s="50"/>
      <c r="L45" s="50"/>
      <c r="M45" s="48" t="str">
        <f t="shared" si="2"/>
        <v/>
      </c>
      <c r="N45" s="48" t="str">
        <f t="shared" si="3"/>
        <v/>
      </c>
    </row>
    <row r="46" ht="20.1" customHeight="1" spans="1:14">
      <c r="A46" s="214" t="s">
        <v>2781</v>
      </c>
      <c r="B46" s="45" t="s">
        <v>2782</v>
      </c>
      <c r="C46" s="40">
        <f>SUM(C47:C48)</f>
        <v>0</v>
      </c>
      <c r="D46" s="40">
        <f>SUM(D47:D48)</f>
        <v>0</v>
      </c>
      <c r="E46" s="40">
        <f>SUM(E47:E48)</f>
        <v>0</v>
      </c>
      <c r="F46" s="38" t="str">
        <f t="shared" si="0"/>
        <v/>
      </c>
      <c r="G46" s="38" t="str">
        <f t="shared" si="1"/>
        <v/>
      </c>
      <c r="H46" s="13" t="s">
        <v>1459</v>
      </c>
      <c r="I46" s="39" t="s">
        <v>2783</v>
      </c>
      <c r="J46" s="48">
        <f>SUM(J47,J63,J67,J68,J74,J78,J82,J86,J92,J95)</f>
        <v>5511</v>
      </c>
      <c r="K46" s="48">
        <f>SUM(K47,K63,K67,K68,K74,K78,K82,K86,K92,K95)</f>
        <v>1823</v>
      </c>
      <c r="L46" s="48">
        <f>SUM(L47,L63,L67,L68,L74,L78,L82,L86,L92,L95)</f>
        <v>2500</v>
      </c>
      <c r="M46" s="48">
        <f t="shared" si="2"/>
        <v>45.4</v>
      </c>
      <c r="N46" s="48">
        <f t="shared" si="3"/>
        <v>137.1</v>
      </c>
    </row>
    <row r="47" s="2" customFormat="1" ht="20.1" customHeight="1" spans="1:14">
      <c r="A47" s="214" t="s">
        <v>2784</v>
      </c>
      <c r="B47" s="41" t="s">
        <v>2785</v>
      </c>
      <c r="C47" s="37"/>
      <c r="D47" s="42"/>
      <c r="E47" s="42"/>
      <c r="F47" s="38" t="str">
        <f t="shared" si="0"/>
        <v/>
      </c>
      <c r="G47" s="38" t="str">
        <f t="shared" si="1"/>
        <v/>
      </c>
      <c r="H47" s="13" t="s">
        <v>2786</v>
      </c>
      <c r="I47" s="39" t="s">
        <v>2787</v>
      </c>
      <c r="J47" s="48">
        <f>SUM(J48:J62)</f>
        <v>3000</v>
      </c>
      <c r="K47" s="48">
        <f>SUM(K48:K62)</f>
        <v>746</v>
      </c>
      <c r="L47" s="48">
        <f>SUM(L48:L62)</f>
        <v>0</v>
      </c>
      <c r="M47" s="48">
        <f t="shared" si="2"/>
        <v>0</v>
      </c>
      <c r="N47" s="48">
        <f t="shared" si="3"/>
        <v>0</v>
      </c>
    </row>
    <row r="48" ht="20.1" customHeight="1" spans="1:14">
      <c r="A48" s="214" t="s">
        <v>2788</v>
      </c>
      <c r="B48" s="46" t="s">
        <v>2789</v>
      </c>
      <c r="C48" s="37"/>
      <c r="D48" s="42"/>
      <c r="E48" s="42"/>
      <c r="F48" s="38" t="str">
        <f t="shared" si="0"/>
        <v/>
      </c>
      <c r="G48" s="38" t="str">
        <f t="shared" si="1"/>
        <v/>
      </c>
      <c r="H48" s="13" t="s">
        <v>2790</v>
      </c>
      <c r="I48" s="52" t="s">
        <v>2791</v>
      </c>
      <c r="J48" s="50"/>
      <c r="K48" s="50"/>
      <c r="L48" s="50"/>
      <c r="M48" s="48" t="str">
        <f t="shared" si="2"/>
        <v/>
      </c>
      <c r="N48" s="48" t="str">
        <f t="shared" si="3"/>
        <v/>
      </c>
    </row>
    <row r="49" ht="20.1" customHeight="1" spans="1:14">
      <c r="A49" s="214" t="s">
        <v>2792</v>
      </c>
      <c r="B49" s="44" t="s">
        <v>2793</v>
      </c>
      <c r="C49" s="37"/>
      <c r="D49" s="42"/>
      <c r="E49" s="42"/>
      <c r="F49" s="38" t="str">
        <f t="shared" si="0"/>
        <v/>
      </c>
      <c r="G49" s="38" t="str">
        <f t="shared" si="1"/>
        <v/>
      </c>
      <c r="H49" s="13" t="s">
        <v>2794</v>
      </c>
      <c r="I49" s="52" t="s">
        <v>2795</v>
      </c>
      <c r="J49" s="50"/>
      <c r="K49" s="50"/>
      <c r="L49" s="50"/>
      <c r="M49" s="48" t="str">
        <f t="shared" si="2"/>
        <v/>
      </c>
      <c r="N49" s="48" t="str">
        <f t="shared" si="3"/>
        <v/>
      </c>
    </row>
    <row r="50" ht="20.1" customHeight="1" spans="1:14">
      <c r="A50" s="214" t="s">
        <v>2796</v>
      </c>
      <c r="B50" s="45" t="s">
        <v>2797</v>
      </c>
      <c r="C50" s="40">
        <f>SUM(C51:C52)</f>
        <v>0</v>
      </c>
      <c r="D50" s="40">
        <f>SUM(D51:D52)</f>
        <v>522</v>
      </c>
      <c r="E50" s="40">
        <f>SUM(E51:E52)</f>
        <v>0</v>
      </c>
      <c r="F50" s="38" t="str">
        <f t="shared" si="0"/>
        <v/>
      </c>
      <c r="G50" s="38">
        <f t="shared" si="1"/>
        <v>0</v>
      </c>
      <c r="H50" s="13" t="s">
        <v>2798</v>
      </c>
      <c r="I50" s="52" t="s">
        <v>2799</v>
      </c>
      <c r="J50" s="50"/>
      <c r="K50" s="50"/>
      <c r="L50" s="50"/>
      <c r="M50" s="48" t="str">
        <f t="shared" si="2"/>
        <v/>
      </c>
      <c r="N50" s="48" t="str">
        <f t="shared" si="3"/>
        <v/>
      </c>
    </row>
    <row r="51" ht="20.1" customHeight="1" spans="1:14">
      <c r="A51" s="214" t="s">
        <v>2800</v>
      </c>
      <c r="B51" s="44" t="s">
        <v>2801</v>
      </c>
      <c r="C51" s="37"/>
      <c r="D51" s="37">
        <v>522</v>
      </c>
      <c r="E51" s="37"/>
      <c r="F51" s="38" t="str">
        <f t="shared" si="0"/>
        <v/>
      </c>
      <c r="G51" s="38">
        <f t="shared" si="1"/>
        <v>0</v>
      </c>
      <c r="H51" s="13" t="s">
        <v>2802</v>
      </c>
      <c r="I51" s="52" t="s">
        <v>2803</v>
      </c>
      <c r="J51" s="50"/>
      <c r="K51" s="50">
        <v>23</v>
      </c>
      <c r="L51" s="50"/>
      <c r="M51" s="48" t="str">
        <f t="shared" si="2"/>
        <v/>
      </c>
      <c r="N51" s="48">
        <f t="shared" si="3"/>
        <v>0</v>
      </c>
    </row>
    <row r="52" ht="20.1" customHeight="1" spans="1:14">
      <c r="A52" s="214" t="s">
        <v>2804</v>
      </c>
      <c r="B52" s="46" t="s">
        <v>2805</v>
      </c>
      <c r="C52" s="37"/>
      <c r="D52" s="37"/>
      <c r="E52" s="37"/>
      <c r="F52" s="38" t="str">
        <f t="shared" si="0"/>
        <v/>
      </c>
      <c r="G52" s="38" t="str">
        <f t="shared" si="1"/>
        <v/>
      </c>
      <c r="H52" s="13" t="s">
        <v>2806</v>
      </c>
      <c r="I52" s="52" t="s">
        <v>2807</v>
      </c>
      <c r="J52" s="50"/>
      <c r="K52" s="50"/>
      <c r="L52" s="50"/>
      <c r="M52" s="48" t="str">
        <f t="shared" si="2"/>
        <v/>
      </c>
      <c r="N52" s="48" t="str">
        <f t="shared" si="3"/>
        <v/>
      </c>
    </row>
    <row r="53" ht="20.1" customHeight="1" spans="1:14">
      <c r="A53" s="12"/>
      <c r="B53" s="46"/>
      <c r="C53" s="37"/>
      <c r="D53" s="37"/>
      <c r="E53" s="37"/>
      <c r="F53" s="37"/>
      <c r="G53" s="37"/>
      <c r="H53" s="13" t="s">
        <v>2808</v>
      </c>
      <c r="I53" s="52" t="s">
        <v>2809</v>
      </c>
      <c r="J53" s="50"/>
      <c r="K53" s="50"/>
      <c r="L53" s="50"/>
      <c r="M53" s="48" t="str">
        <f t="shared" si="2"/>
        <v/>
      </c>
      <c r="N53" s="48" t="str">
        <f t="shared" si="3"/>
        <v/>
      </c>
    </row>
    <row r="54" ht="20.1" customHeight="1" spans="1:14">
      <c r="A54" s="12"/>
      <c r="B54" s="46"/>
      <c r="C54" s="37"/>
      <c r="D54" s="37"/>
      <c r="E54" s="37"/>
      <c r="F54" s="37"/>
      <c r="G54" s="37"/>
      <c r="H54" s="13" t="s">
        <v>2810</v>
      </c>
      <c r="I54" s="52" t="s">
        <v>2811</v>
      </c>
      <c r="J54" s="50"/>
      <c r="K54" s="50"/>
      <c r="L54" s="50"/>
      <c r="M54" s="48" t="str">
        <f t="shared" si="2"/>
        <v/>
      </c>
      <c r="N54" s="48" t="str">
        <f t="shared" si="3"/>
        <v/>
      </c>
    </row>
    <row r="55" ht="20.1" customHeight="1" spans="1:14">
      <c r="A55" s="12"/>
      <c r="B55" s="46"/>
      <c r="C55" s="37"/>
      <c r="D55" s="37"/>
      <c r="E55" s="37"/>
      <c r="F55" s="37"/>
      <c r="G55" s="37"/>
      <c r="H55" s="13" t="s">
        <v>2812</v>
      </c>
      <c r="I55" s="52" t="s">
        <v>2813</v>
      </c>
      <c r="J55" s="50"/>
      <c r="K55" s="50"/>
      <c r="L55" s="50"/>
      <c r="M55" s="48" t="str">
        <f t="shared" si="2"/>
        <v/>
      </c>
      <c r="N55" s="48" t="str">
        <f t="shared" si="3"/>
        <v/>
      </c>
    </row>
    <row r="56" ht="20.1" customHeight="1" spans="1:14">
      <c r="A56" s="12"/>
      <c r="B56" s="46"/>
      <c r="C56" s="37"/>
      <c r="D56" s="37"/>
      <c r="E56" s="37"/>
      <c r="F56" s="37"/>
      <c r="G56" s="37"/>
      <c r="H56" s="13" t="s">
        <v>2814</v>
      </c>
      <c r="I56" s="52" t="s">
        <v>2815</v>
      </c>
      <c r="J56" s="50"/>
      <c r="K56" s="50"/>
      <c r="L56" s="50"/>
      <c r="M56" s="48" t="str">
        <f t="shared" si="2"/>
        <v/>
      </c>
      <c r="N56" s="48" t="str">
        <f t="shared" si="3"/>
        <v/>
      </c>
    </row>
    <row r="57" ht="20.1" customHeight="1" spans="1:14">
      <c r="A57" s="12"/>
      <c r="B57" s="46"/>
      <c r="C57" s="37"/>
      <c r="D57" s="37"/>
      <c r="E57" s="37"/>
      <c r="F57" s="37"/>
      <c r="G57" s="37"/>
      <c r="H57" s="13" t="s">
        <v>2816</v>
      </c>
      <c r="I57" s="52" t="s">
        <v>2817</v>
      </c>
      <c r="J57" s="50"/>
      <c r="K57" s="50"/>
      <c r="L57" s="50"/>
      <c r="M57" s="48" t="str">
        <f t="shared" si="2"/>
        <v/>
      </c>
      <c r="N57" s="48" t="str">
        <f t="shared" si="3"/>
        <v/>
      </c>
    </row>
    <row r="58" ht="20.1" customHeight="1" spans="1:14">
      <c r="A58" s="12"/>
      <c r="B58" s="46"/>
      <c r="C58" s="37"/>
      <c r="D58" s="37"/>
      <c r="E58" s="37"/>
      <c r="F58" s="37"/>
      <c r="G58" s="37"/>
      <c r="H58" s="13" t="s">
        <v>2818</v>
      </c>
      <c r="I58" s="52" t="s">
        <v>2118</v>
      </c>
      <c r="J58" s="50"/>
      <c r="K58" s="50"/>
      <c r="L58" s="50"/>
      <c r="M58" s="48" t="str">
        <f t="shared" si="2"/>
        <v/>
      </c>
      <c r="N58" s="48" t="str">
        <f t="shared" si="3"/>
        <v/>
      </c>
    </row>
    <row r="59" ht="20.1" customHeight="1" spans="1:14">
      <c r="A59" s="12"/>
      <c r="B59" s="46"/>
      <c r="C59" s="37"/>
      <c r="D59" s="37"/>
      <c r="E59" s="37"/>
      <c r="F59" s="37"/>
      <c r="G59" s="37"/>
      <c r="H59" s="13" t="s">
        <v>2819</v>
      </c>
      <c r="I59" s="52" t="s">
        <v>2820</v>
      </c>
      <c r="J59" s="50">
        <v>3000</v>
      </c>
      <c r="K59" s="50">
        <v>720</v>
      </c>
      <c r="L59" s="50"/>
      <c r="M59" s="48">
        <f t="shared" si="2"/>
        <v>0</v>
      </c>
      <c r="N59" s="48">
        <f t="shared" si="3"/>
        <v>0</v>
      </c>
    </row>
    <row r="60" ht="20.1" customHeight="1" spans="1:14">
      <c r="A60" s="12"/>
      <c r="B60" s="46"/>
      <c r="C60" s="37"/>
      <c r="D60" s="37"/>
      <c r="E60" s="37"/>
      <c r="F60" s="37"/>
      <c r="G60" s="37"/>
      <c r="H60" s="213" t="s">
        <v>2821</v>
      </c>
      <c r="I60" s="53" t="s">
        <v>2822</v>
      </c>
      <c r="J60" s="50"/>
      <c r="K60" s="50">
        <v>3</v>
      </c>
      <c r="L60" s="50"/>
      <c r="M60" s="48" t="str">
        <f t="shared" si="2"/>
        <v/>
      </c>
      <c r="N60" s="48">
        <f t="shared" si="3"/>
        <v>0</v>
      </c>
    </row>
    <row r="61" ht="20.1" customHeight="1" spans="1:14">
      <c r="A61" s="12"/>
      <c r="B61" s="46"/>
      <c r="C61" s="37"/>
      <c r="D61" s="37"/>
      <c r="E61" s="37"/>
      <c r="F61" s="37"/>
      <c r="G61" s="37"/>
      <c r="H61" s="213" t="s">
        <v>2823</v>
      </c>
      <c r="I61" s="53" t="s">
        <v>2824</v>
      </c>
      <c r="J61" s="50"/>
      <c r="K61" s="50"/>
      <c r="L61" s="50"/>
      <c r="M61" s="48" t="str">
        <f t="shared" si="2"/>
        <v/>
      </c>
      <c r="N61" s="48" t="str">
        <f t="shared" si="3"/>
        <v/>
      </c>
    </row>
    <row r="62" ht="20.1" customHeight="1" spans="1:14">
      <c r="A62" s="12"/>
      <c r="B62" s="46"/>
      <c r="C62" s="37"/>
      <c r="D62" s="37"/>
      <c r="E62" s="37"/>
      <c r="F62" s="37"/>
      <c r="G62" s="37"/>
      <c r="H62" s="213" t="s">
        <v>2825</v>
      </c>
      <c r="I62" s="53" t="s">
        <v>2826</v>
      </c>
      <c r="J62" s="50"/>
      <c r="K62" s="50"/>
      <c r="L62" s="50"/>
      <c r="M62" s="48" t="str">
        <f t="shared" si="2"/>
        <v/>
      </c>
      <c r="N62" s="48" t="str">
        <f t="shared" si="3"/>
        <v/>
      </c>
    </row>
    <row r="63" ht="20.1" customHeight="1" spans="1:14">
      <c r="A63" s="12"/>
      <c r="B63" s="46"/>
      <c r="C63" s="37"/>
      <c r="D63" s="37"/>
      <c r="E63" s="37"/>
      <c r="F63" s="37"/>
      <c r="G63" s="37"/>
      <c r="H63" s="13" t="s">
        <v>2827</v>
      </c>
      <c r="I63" s="39" t="s">
        <v>2828</v>
      </c>
      <c r="J63" s="48">
        <f>SUM(J64:J66)</f>
        <v>0</v>
      </c>
      <c r="K63" s="48">
        <f>SUM(K64:K66)</f>
        <v>0</v>
      </c>
      <c r="L63" s="48">
        <f>SUM(L64:L66)</f>
        <v>0</v>
      </c>
      <c r="M63" s="48" t="str">
        <f t="shared" si="2"/>
        <v/>
      </c>
      <c r="N63" s="48" t="str">
        <f t="shared" si="3"/>
        <v/>
      </c>
    </row>
    <row r="64" ht="20.1" customHeight="1" spans="1:14">
      <c r="A64" s="12"/>
      <c r="B64" s="46"/>
      <c r="C64" s="37"/>
      <c r="D64" s="37"/>
      <c r="E64" s="37"/>
      <c r="F64" s="37"/>
      <c r="G64" s="37"/>
      <c r="H64" s="213" t="s">
        <v>2829</v>
      </c>
      <c r="I64" s="52" t="s">
        <v>2791</v>
      </c>
      <c r="J64" s="50"/>
      <c r="K64" s="50"/>
      <c r="L64" s="50"/>
      <c r="M64" s="48" t="str">
        <f t="shared" si="2"/>
        <v/>
      </c>
      <c r="N64" s="48" t="str">
        <f t="shared" si="3"/>
        <v/>
      </c>
    </row>
    <row r="65" ht="20.1" customHeight="1" spans="1:14">
      <c r="A65" s="12"/>
      <c r="B65" s="46"/>
      <c r="C65" s="37"/>
      <c r="D65" s="37"/>
      <c r="E65" s="37"/>
      <c r="F65" s="37"/>
      <c r="G65" s="37"/>
      <c r="H65" s="213" t="s">
        <v>2830</v>
      </c>
      <c r="I65" s="52" t="s">
        <v>2795</v>
      </c>
      <c r="J65" s="50"/>
      <c r="K65" s="50"/>
      <c r="L65" s="50"/>
      <c r="M65" s="48" t="str">
        <f t="shared" si="2"/>
        <v/>
      </c>
      <c r="N65" s="48" t="str">
        <f t="shared" si="3"/>
        <v/>
      </c>
    </row>
    <row r="66" ht="20.1" customHeight="1" spans="1:14">
      <c r="A66" s="12"/>
      <c r="B66" s="46"/>
      <c r="C66" s="37"/>
      <c r="D66" s="37"/>
      <c r="E66" s="37"/>
      <c r="F66" s="37"/>
      <c r="G66" s="37"/>
      <c r="H66" s="13" t="s">
        <v>2831</v>
      </c>
      <c r="I66" s="52" t="s">
        <v>2832</v>
      </c>
      <c r="J66" s="50"/>
      <c r="K66" s="50"/>
      <c r="L66" s="50"/>
      <c r="M66" s="48" t="str">
        <f t="shared" si="2"/>
        <v/>
      </c>
      <c r="N66" s="48" t="str">
        <f t="shared" si="3"/>
        <v/>
      </c>
    </row>
    <row r="67" ht="20.1" customHeight="1" spans="1:14">
      <c r="A67" s="12"/>
      <c r="B67" s="46"/>
      <c r="C67" s="37"/>
      <c r="D67" s="37"/>
      <c r="E67" s="37"/>
      <c r="F67" s="37"/>
      <c r="G67" s="37"/>
      <c r="H67" s="13" t="s">
        <v>2833</v>
      </c>
      <c r="I67" s="54" t="s">
        <v>2834</v>
      </c>
      <c r="J67" s="55"/>
      <c r="K67" s="56"/>
      <c r="L67" s="56"/>
      <c r="M67" s="48" t="str">
        <f t="shared" si="2"/>
        <v/>
      </c>
      <c r="N67" s="48" t="str">
        <f t="shared" si="3"/>
        <v/>
      </c>
    </row>
    <row r="68" ht="20.1" customHeight="1" spans="1:14">
      <c r="A68" s="12"/>
      <c r="B68" s="46"/>
      <c r="C68" s="37"/>
      <c r="D68" s="37"/>
      <c r="E68" s="37"/>
      <c r="F68" s="37"/>
      <c r="G68" s="37"/>
      <c r="H68" s="13" t="s">
        <v>2835</v>
      </c>
      <c r="I68" s="39" t="s">
        <v>2836</v>
      </c>
      <c r="J68" s="48">
        <f>SUM(J69:J73)</f>
        <v>1230</v>
      </c>
      <c r="K68" s="48">
        <f>SUM(K69:K73)</f>
        <v>1077</v>
      </c>
      <c r="L68" s="48">
        <f>SUM(L69:L73)</f>
        <v>2000</v>
      </c>
      <c r="M68" s="48">
        <f t="shared" si="2"/>
        <v>162.6</v>
      </c>
      <c r="N68" s="48">
        <f t="shared" si="3"/>
        <v>185.7</v>
      </c>
    </row>
    <row r="69" ht="20.1" customHeight="1" spans="1:14">
      <c r="A69" s="12"/>
      <c r="B69" s="36"/>
      <c r="C69" s="37"/>
      <c r="D69" s="37"/>
      <c r="E69" s="37"/>
      <c r="F69" s="37"/>
      <c r="G69" s="37"/>
      <c r="H69" s="13" t="s">
        <v>2837</v>
      </c>
      <c r="I69" s="52" t="s">
        <v>2838</v>
      </c>
      <c r="J69" s="50"/>
      <c r="K69" s="50">
        <v>124</v>
      </c>
      <c r="L69" s="50"/>
      <c r="M69" s="48" t="str">
        <f t="shared" si="2"/>
        <v/>
      </c>
      <c r="N69" s="48">
        <f t="shared" si="3"/>
        <v>0</v>
      </c>
    </row>
    <row r="70" ht="20.1" customHeight="1" spans="1:14">
      <c r="A70" s="12"/>
      <c r="B70" s="36"/>
      <c r="C70" s="37"/>
      <c r="D70" s="37"/>
      <c r="E70" s="37"/>
      <c r="F70" s="37"/>
      <c r="G70" s="37"/>
      <c r="H70" s="13" t="s">
        <v>2839</v>
      </c>
      <c r="I70" s="52" t="s">
        <v>2840</v>
      </c>
      <c r="J70" s="50"/>
      <c r="K70" s="50">
        <v>403</v>
      </c>
      <c r="L70" s="50"/>
      <c r="M70" s="48" t="str">
        <f t="shared" si="2"/>
        <v/>
      </c>
      <c r="N70" s="48">
        <f t="shared" si="3"/>
        <v>0</v>
      </c>
    </row>
    <row r="71" ht="20.1" customHeight="1" spans="1:14">
      <c r="A71" s="12"/>
      <c r="B71" s="36"/>
      <c r="C71" s="37"/>
      <c r="D71" s="37"/>
      <c r="E71" s="37"/>
      <c r="F71" s="37"/>
      <c r="G71" s="37"/>
      <c r="H71" s="13" t="s">
        <v>2841</v>
      </c>
      <c r="I71" s="52" t="s">
        <v>2842</v>
      </c>
      <c r="J71" s="50"/>
      <c r="K71" s="50"/>
      <c r="L71" s="50"/>
      <c r="M71" s="48" t="str">
        <f t="shared" si="2"/>
        <v/>
      </c>
      <c r="N71" s="48" t="str">
        <f t="shared" si="3"/>
        <v/>
      </c>
    </row>
    <row r="72" ht="20.1" customHeight="1" spans="1:14">
      <c r="A72" s="12"/>
      <c r="B72" s="36"/>
      <c r="C72" s="37"/>
      <c r="D72" s="37"/>
      <c r="E72" s="37"/>
      <c r="F72" s="37"/>
      <c r="G72" s="37"/>
      <c r="H72" s="13" t="s">
        <v>2843</v>
      </c>
      <c r="I72" s="52" t="s">
        <v>2844</v>
      </c>
      <c r="J72" s="50"/>
      <c r="K72" s="50"/>
      <c r="L72" s="50"/>
      <c r="M72" s="48" t="str">
        <f t="shared" ref="M72:M135" si="4">IF(J72=0,"",ROUND(L72/J72*100,1))</f>
        <v/>
      </c>
      <c r="N72" s="48" t="str">
        <f t="shared" ref="N72:N135" si="5">IF(K72=0,"",ROUND(L72/K72*100,1))</f>
        <v/>
      </c>
    </row>
    <row r="73" ht="20.1" customHeight="1" spans="1:14">
      <c r="A73" s="12"/>
      <c r="B73" s="36"/>
      <c r="C73" s="37"/>
      <c r="D73" s="37"/>
      <c r="E73" s="37"/>
      <c r="F73" s="37"/>
      <c r="G73" s="37"/>
      <c r="H73" s="13" t="s">
        <v>2845</v>
      </c>
      <c r="I73" s="52" t="s">
        <v>2846</v>
      </c>
      <c r="J73" s="50">
        <v>1230</v>
      </c>
      <c r="K73" s="50">
        <v>550</v>
      </c>
      <c r="L73" s="50">
        <v>2000</v>
      </c>
      <c r="M73" s="48">
        <f t="shared" si="4"/>
        <v>162.6</v>
      </c>
      <c r="N73" s="48">
        <f t="shared" si="5"/>
        <v>363.6</v>
      </c>
    </row>
    <row r="74" ht="20.1" customHeight="1" spans="1:14">
      <c r="A74" s="12"/>
      <c r="B74" s="36"/>
      <c r="C74" s="37"/>
      <c r="D74" s="37"/>
      <c r="E74" s="37"/>
      <c r="F74" s="37"/>
      <c r="G74" s="37"/>
      <c r="H74" s="13" t="s">
        <v>2847</v>
      </c>
      <c r="I74" s="39" t="s">
        <v>2848</v>
      </c>
      <c r="J74" s="48">
        <f>SUM(J75:J77)</f>
        <v>1281</v>
      </c>
      <c r="K74" s="48">
        <f>SUM(K75:K77)</f>
        <v>0</v>
      </c>
      <c r="L74" s="48">
        <f>SUM(L75:L77)</f>
        <v>500</v>
      </c>
      <c r="M74" s="48">
        <f t="shared" si="4"/>
        <v>39</v>
      </c>
      <c r="N74" s="48" t="str">
        <f t="shared" si="5"/>
        <v/>
      </c>
    </row>
    <row r="75" ht="20.1" customHeight="1" spans="1:14">
      <c r="A75" s="12"/>
      <c r="B75" s="36"/>
      <c r="C75" s="37"/>
      <c r="D75" s="37"/>
      <c r="E75" s="37"/>
      <c r="F75" s="37"/>
      <c r="G75" s="37"/>
      <c r="H75" s="13" t="s">
        <v>2849</v>
      </c>
      <c r="I75" s="36" t="s">
        <v>2850</v>
      </c>
      <c r="J75" s="50"/>
      <c r="K75" s="50"/>
      <c r="L75" s="50"/>
      <c r="M75" s="48" t="str">
        <f t="shared" si="4"/>
        <v/>
      </c>
      <c r="N75" s="48" t="str">
        <f t="shared" si="5"/>
        <v/>
      </c>
    </row>
    <row r="76" ht="20.1" customHeight="1" spans="1:14">
      <c r="A76" s="12"/>
      <c r="B76" s="36"/>
      <c r="C76" s="37"/>
      <c r="D76" s="37"/>
      <c r="E76" s="37"/>
      <c r="F76" s="37"/>
      <c r="G76" s="37"/>
      <c r="H76" s="13" t="s">
        <v>2851</v>
      </c>
      <c r="I76" s="36" t="s">
        <v>2852</v>
      </c>
      <c r="J76" s="50"/>
      <c r="K76" s="50"/>
      <c r="L76" s="50"/>
      <c r="M76" s="48" t="str">
        <f t="shared" si="4"/>
        <v/>
      </c>
      <c r="N76" s="48" t="str">
        <f t="shared" si="5"/>
        <v/>
      </c>
    </row>
    <row r="77" ht="20.1" customHeight="1" spans="1:14">
      <c r="A77" s="12"/>
      <c r="B77" s="36"/>
      <c r="C77" s="37"/>
      <c r="D77" s="37"/>
      <c r="E77" s="37"/>
      <c r="F77" s="37"/>
      <c r="G77" s="37"/>
      <c r="H77" s="13" t="s">
        <v>2853</v>
      </c>
      <c r="I77" s="36" t="s">
        <v>2854</v>
      </c>
      <c r="J77" s="50">
        <v>1281</v>
      </c>
      <c r="K77" s="50"/>
      <c r="L77" s="50">
        <v>500</v>
      </c>
      <c r="M77" s="48">
        <f t="shared" si="4"/>
        <v>39</v>
      </c>
      <c r="N77" s="48" t="str">
        <f t="shared" si="5"/>
        <v/>
      </c>
    </row>
    <row r="78" ht="20.1" customHeight="1" spans="1:14">
      <c r="A78" s="12"/>
      <c r="B78" s="36"/>
      <c r="C78" s="37"/>
      <c r="D78" s="37"/>
      <c r="E78" s="37"/>
      <c r="F78" s="37"/>
      <c r="G78" s="37"/>
      <c r="H78" s="13" t="s">
        <v>2855</v>
      </c>
      <c r="I78" s="39" t="s">
        <v>2856</v>
      </c>
      <c r="J78" s="48">
        <f>SUM(J79:J81)</f>
        <v>0</v>
      </c>
      <c r="K78" s="48">
        <f>SUM(K79:K81)</f>
        <v>0</v>
      </c>
      <c r="L78" s="48">
        <f>SUM(L79:L81)</f>
        <v>0</v>
      </c>
      <c r="M78" s="48" t="str">
        <f t="shared" si="4"/>
        <v/>
      </c>
      <c r="N78" s="48" t="str">
        <f t="shared" si="5"/>
        <v/>
      </c>
    </row>
    <row r="79" ht="20.1" customHeight="1" spans="1:14">
      <c r="A79" s="12"/>
      <c r="B79" s="36"/>
      <c r="C79" s="37"/>
      <c r="D79" s="37"/>
      <c r="E79" s="37"/>
      <c r="F79" s="37"/>
      <c r="G79" s="37"/>
      <c r="H79" s="213" t="s">
        <v>2857</v>
      </c>
      <c r="I79" s="51" t="s">
        <v>2791</v>
      </c>
      <c r="J79" s="50"/>
      <c r="K79" s="50"/>
      <c r="L79" s="50"/>
      <c r="M79" s="48" t="str">
        <f t="shared" si="4"/>
        <v/>
      </c>
      <c r="N79" s="48" t="str">
        <f t="shared" si="5"/>
        <v/>
      </c>
    </row>
    <row r="80" ht="20.1" customHeight="1" spans="1:14">
      <c r="A80" s="12"/>
      <c r="B80" s="36"/>
      <c r="C80" s="37"/>
      <c r="D80" s="37"/>
      <c r="E80" s="37"/>
      <c r="F80" s="37"/>
      <c r="G80" s="37"/>
      <c r="H80" s="213" t="s">
        <v>2858</v>
      </c>
      <c r="I80" s="51" t="s">
        <v>2795</v>
      </c>
      <c r="J80" s="50"/>
      <c r="K80" s="50"/>
      <c r="L80" s="50"/>
      <c r="M80" s="48" t="str">
        <f t="shared" si="4"/>
        <v/>
      </c>
      <c r="N80" s="48" t="str">
        <f t="shared" si="5"/>
        <v/>
      </c>
    </row>
    <row r="81" ht="20.1" customHeight="1" spans="1:14">
      <c r="A81" s="12"/>
      <c r="B81" s="36"/>
      <c r="C81" s="37"/>
      <c r="D81" s="37"/>
      <c r="E81" s="37"/>
      <c r="F81" s="37"/>
      <c r="G81" s="37"/>
      <c r="H81" s="13" t="s">
        <v>2859</v>
      </c>
      <c r="I81" s="51" t="s">
        <v>2860</v>
      </c>
      <c r="J81" s="50"/>
      <c r="K81" s="50"/>
      <c r="L81" s="50"/>
      <c r="M81" s="48" t="str">
        <f t="shared" si="4"/>
        <v/>
      </c>
      <c r="N81" s="48" t="str">
        <f t="shared" si="5"/>
        <v/>
      </c>
    </row>
    <row r="82" ht="20.1" customHeight="1" spans="1:14">
      <c r="A82" s="12"/>
      <c r="B82" s="36"/>
      <c r="C82" s="37"/>
      <c r="D82" s="37"/>
      <c r="E82" s="37"/>
      <c r="F82" s="37"/>
      <c r="G82" s="37"/>
      <c r="H82" s="13" t="s">
        <v>2861</v>
      </c>
      <c r="I82" s="39" t="s">
        <v>2862</v>
      </c>
      <c r="J82" s="48">
        <f>SUM(J83:J85)</f>
        <v>0</v>
      </c>
      <c r="K82" s="48">
        <f>SUM(K83:K85)</f>
        <v>0</v>
      </c>
      <c r="L82" s="48">
        <f>SUM(L83:L85)</f>
        <v>0</v>
      </c>
      <c r="M82" s="48" t="str">
        <f t="shared" si="4"/>
        <v/>
      </c>
      <c r="N82" s="48" t="str">
        <f t="shared" si="5"/>
        <v/>
      </c>
    </row>
    <row r="83" ht="20.1" customHeight="1" spans="1:14">
      <c r="A83" s="12"/>
      <c r="B83" s="36"/>
      <c r="C83" s="37"/>
      <c r="D83" s="37"/>
      <c r="E83" s="37"/>
      <c r="F83" s="37"/>
      <c r="G83" s="37"/>
      <c r="H83" s="213" t="s">
        <v>2863</v>
      </c>
      <c r="I83" s="51" t="s">
        <v>2791</v>
      </c>
      <c r="J83" s="50"/>
      <c r="K83" s="50"/>
      <c r="L83" s="50"/>
      <c r="M83" s="48" t="str">
        <f t="shared" si="4"/>
        <v/>
      </c>
      <c r="N83" s="48" t="str">
        <f t="shared" si="5"/>
        <v/>
      </c>
    </row>
    <row r="84" ht="20.1" customHeight="1" spans="1:14">
      <c r="A84" s="12"/>
      <c r="B84" s="36"/>
      <c r="C84" s="37"/>
      <c r="D84" s="37"/>
      <c r="E84" s="37"/>
      <c r="F84" s="37"/>
      <c r="G84" s="37"/>
      <c r="H84" s="213" t="s">
        <v>2864</v>
      </c>
      <c r="I84" s="51" t="s">
        <v>2795</v>
      </c>
      <c r="J84" s="50"/>
      <c r="K84" s="50"/>
      <c r="L84" s="50"/>
      <c r="M84" s="48" t="str">
        <f t="shared" si="4"/>
        <v/>
      </c>
      <c r="N84" s="48" t="str">
        <f t="shared" si="5"/>
        <v/>
      </c>
    </row>
    <row r="85" ht="20.1" customHeight="1" spans="1:14">
      <c r="A85" s="12"/>
      <c r="B85" s="36"/>
      <c r="C85" s="37"/>
      <c r="D85" s="37"/>
      <c r="E85" s="37"/>
      <c r="F85" s="37"/>
      <c r="G85" s="37"/>
      <c r="H85" s="13" t="s">
        <v>2865</v>
      </c>
      <c r="I85" s="51" t="s">
        <v>2866</v>
      </c>
      <c r="J85" s="50"/>
      <c r="K85" s="50"/>
      <c r="L85" s="50"/>
      <c r="M85" s="48" t="str">
        <f t="shared" si="4"/>
        <v/>
      </c>
      <c r="N85" s="48" t="str">
        <f t="shared" si="5"/>
        <v/>
      </c>
    </row>
    <row r="86" ht="20.1" customHeight="1" spans="1:14">
      <c r="A86" s="12"/>
      <c r="B86" s="36"/>
      <c r="C86" s="37"/>
      <c r="D86" s="37"/>
      <c r="E86" s="37"/>
      <c r="F86" s="37"/>
      <c r="G86" s="37"/>
      <c r="H86" s="13" t="s">
        <v>2867</v>
      </c>
      <c r="I86" s="39" t="s">
        <v>2868</v>
      </c>
      <c r="J86" s="48">
        <f>SUM(J87:J91)</f>
        <v>0</v>
      </c>
      <c r="K86" s="48">
        <f>SUM(K87:K91)</f>
        <v>0</v>
      </c>
      <c r="L86" s="48">
        <f>SUM(L87:L91)</f>
        <v>0</v>
      </c>
      <c r="M86" s="48" t="str">
        <f t="shared" si="4"/>
        <v/>
      </c>
      <c r="N86" s="48" t="str">
        <f t="shared" si="5"/>
        <v/>
      </c>
    </row>
    <row r="87" ht="20.1" customHeight="1" spans="1:14">
      <c r="A87" s="12"/>
      <c r="B87" s="36"/>
      <c r="C87" s="37"/>
      <c r="D87" s="37"/>
      <c r="E87" s="37"/>
      <c r="F87" s="37"/>
      <c r="G87" s="37"/>
      <c r="H87" s="213" t="s">
        <v>2869</v>
      </c>
      <c r="I87" s="51" t="s">
        <v>2838</v>
      </c>
      <c r="J87" s="50"/>
      <c r="K87" s="50"/>
      <c r="L87" s="50"/>
      <c r="M87" s="48" t="str">
        <f t="shared" si="4"/>
        <v/>
      </c>
      <c r="N87" s="48" t="str">
        <f t="shared" si="5"/>
        <v/>
      </c>
    </row>
    <row r="88" ht="20.1" customHeight="1" spans="1:14">
      <c r="A88" s="12"/>
      <c r="B88" s="36"/>
      <c r="C88" s="37"/>
      <c r="D88" s="37"/>
      <c r="E88" s="37"/>
      <c r="F88" s="37"/>
      <c r="G88" s="37"/>
      <c r="H88" s="213" t="s">
        <v>2870</v>
      </c>
      <c r="I88" s="51" t="s">
        <v>2840</v>
      </c>
      <c r="J88" s="50"/>
      <c r="K88" s="50"/>
      <c r="L88" s="50"/>
      <c r="M88" s="48" t="str">
        <f t="shared" si="4"/>
        <v/>
      </c>
      <c r="N88" s="48" t="str">
        <f t="shared" si="5"/>
        <v/>
      </c>
    </row>
    <row r="89" ht="20.1" customHeight="1" spans="1:14">
      <c r="A89" s="12"/>
      <c r="B89" s="36"/>
      <c r="C89" s="37"/>
      <c r="D89" s="37"/>
      <c r="E89" s="37"/>
      <c r="F89" s="37"/>
      <c r="G89" s="37"/>
      <c r="H89" s="213" t="s">
        <v>2871</v>
      </c>
      <c r="I89" s="51" t="s">
        <v>2842</v>
      </c>
      <c r="J89" s="50"/>
      <c r="K89" s="50"/>
      <c r="L89" s="50"/>
      <c r="M89" s="48" t="str">
        <f t="shared" si="4"/>
        <v/>
      </c>
      <c r="N89" s="48" t="str">
        <f t="shared" si="5"/>
        <v/>
      </c>
    </row>
    <row r="90" ht="20.1" customHeight="1" spans="1:14">
      <c r="A90" s="12"/>
      <c r="B90" s="36"/>
      <c r="C90" s="37"/>
      <c r="D90" s="37"/>
      <c r="E90" s="37"/>
      <c r="F90" s="37"/>
      <c r="G90" s="37"/>
      <c r="H90" s="213" t="s">
        <v>2872</v>
      </c>
      <c r="I90" s="51" t="s">
        <v>2844</v>
      </c>
      <c r="J90" s="50"/>
      <c r="K90" s="50"/>
      <c r="L90" s="50"/>
      <c r="M90" s="48" t="str">
        <f t="shared" si="4"/>
        <v/>
      </c>
      <c r="N90" s="48" t="str">
        <f t="shared" si="5"/>
        <v/>
      </c>
    </row>
    <row r="91" ht="20.1" customHeight="1" spans="1:14">
      <c r="A91" s="12"/>
      <c r="B91" s="36"/>
      <c r="C91" s="37"/>
      <c r="D91" s="37"/>
      <c r="E91" s="37"/>
      <c r="F91" s="37"/>
      <c r="G91" s="37"/>
      <c r="H91" s="13" t="s">
        <v>2873</v>
      </c>
      <c r="I91" s="51" t="s">
        <v>2874</v>
      </c>
      <c r="J91" s="50"/>
      <c r="K91" s="50"/>
      <c r="L91" s="50"/>
      <c r="M91" s="48" t="str">
        <f t="shared" si="4"/>
        <v/>
      </c>
      <c r="N91" s="48" t="str">
        <f t="shared" si="5"/>
        <v/>
      </c>
    </row>
    <row r="92" ht="20.1" customHeight="1" spans="1:14">
      <c r="A92" s="12"/>
      <c r="B92" s="36"/>
      <c r="C92" s="37"/>
      <c r="D92" s="37"/>
      <c r="E92" s="37"/>
      <c r="F92" s="37"/>
      <c r="G92" s="37"/>
      <c r="H92" s="13" t="s">
        <v>2875</v>
      </c>
      <c r="I92" s="39" t="s">
        <v>2876</v>
      </c>
      <c r="J92" s="48">
        <f>SUM(J93:J94)</f>
        <v>0</v>
      </c>
      <c r="K92" s="48">
        <f>SUM(K93:K94)</f>
        <v>0</v>
      </c>
      <c r="L92" s="48">
        <f>SUM(L93:L94)</f>
        <v>0</v>
      </c>
      <c r="M92" s="48" t="str">
        <f t="shared" si="4"/>
        <v/>
      </c>
      <c r="N92" s="48" t="str">
        <f t="shared" si="5"/>
        <v/>
      </c>
    </row>
    <row r="93" ht="20.1" customHeight="1" spans="1:14">
      <c r="A93" s="12"/>
      <c r="B93" s="36"/>
      <c r="C93" s="37"/>
      <c r="D93" s="37"/>
      <c r="E93" s="37"/>
      <c r="F93" s="37"/>
      <c r="G93" s="37"/>
      <c r="H93" s="213" t="s">
        <v>2877</v>
      </c>
      <c r="I93" s="51" t="s">
        <v>2850</v>
      </c>
      <c r="J93" s="50"/>
      <c r="K93" s="50"/>
      <c r="L93" s="50"/>
      <c r="M93" s="48" t="str">
        <f t="shared" si="4"/>
        <v/>
      </c>
      <c r="N93" s="48" t="str">
        <f t="shared" si="5"/>
        <v/>
      </c>
    </row>
    <row r="94" ht="20.1" customHeight="1" spans="1:14">
      <c r="A94" s="12"/>
      <c r="B94" s="36"/>
      <c r="C94" s="37"/>
      <c r="D94" s="37"/>
      <c r="E94" s="37"/>
      <c r="F94" s="37"/>
      <c r="G94" s="37"/>
      <c r="H94" s="13" t="s">
        <v>2878</v>
      </c>
      <c r="I94" s="51" t="s">
        <v>2879</v>
      </c>
      <c r="J94" s="50"/>
      <c r="K94" s="50"/>
      <c r="L94" s="50"/>
      <c r="M94" s="48" t="str">
        <f t="shared" si="4"/>
        <v/>
      </c>
      <c r="N94" s="48" t="str">
        <f t="shared" si="5"/>
        <v/>
      </c>
    </row>
    <row r="95" ht="20.1" customHeight="1" spans="1:14">
      <c r="A95" s="12"/>
      <c r="B95" s="36"/>
      <c r="C95" s="37"/>
      <c r="D95" s="37"/>
      <c r="E95" s="37"/>
      <c r="F95" s="37"/>
      <c r="G95" s="37"/>
      <c r="H95" s="13" t="s">
        <v>2880</v>
      </c>
      <c r="I95" s="57" t="s">
        <v>2881</v>
      </c>
      <c r="J95" s="48">
        <f>SUM(J96:J103)</f>
        <v>0</v>
      </c>
      <c r="K95" s="48">
        <f>SUM(K96:K103)</f>
        <v>0</v>
      </c>
      <c r="L95" s="48">
        <f>SUM(L96:L103)</f>
        <v>0</v>
      </c>
      <c r="M95" s="48" t="str">
        <f t="shared" si="4"/>
        <v/>
      </c>
      <c r="N95" s="48" t="str">
        <f t="shared" si="5"/>
        <v/>
      </c>
    </row>
    <row r="96" ht="20.1" customHeight="1" spans="1:14">
      <c r="A96" s="12"/>
      <c r="B96" s="36"/>
      <c r="C96" s="37"/>
      <c r="D96" s="37"/>
      <c r="E96" s="37"/>
      <c r="F96" s="37"/>
      <c r="G96" s="37"/>
      <c r="H96" s="213" t="s">
        <v>2882</v>
      </c>
      <c r="I96" s="51" t="s">
        <v>2791</v>
      </c>
      <c r="J96" s="50"/>
      <c r="K96" s="50"/>
      <c r="L96" s="50"/>
      <c r="M96" s="48" t="str">
        <f t="shared" si="4"/>
        <v/>
      </c>
      <c r="N96" s="48" t="str">
        <f t="shared" si="5"/>
        <v/>
      </c>
    </row>
    <row r="97" ht="20.1" customHeight="1" spans="1:14">
      <c r="A97" s="12"/>
      <c r="B97" s="36"/>
      <c r="C97" s="37"/>
      <c r="D97" s="37"/>
      <c r="E97" s="37"/>
      <c r="F97" s="37"/>
      <c r="G97" s="37"/>
      <c r="H97" s="213" t="s">
        <v>2883</v>
      </c>
      <c r="I97" s="51" t="s">
        <v>2795</v>
      </c>
      <c r="J97" s="50"/>
      <c r="K97" s="50"/>
      <c r="L97" s="50"/>
      <c r="M97" s="48" t="str">
        <f t="shared" si="4"/>
        <v/>
      </c>
      <c r="N97" s="48" t="str">
        <f t="shared" si="5"/>
        <v/>
      </c>
    </row>
    <row r="98" ht="20.1" customHeight="1" spans="1:14">
      <c r="A98" s="12"/>
      <c r="B98" s="36"/>
      <c r="C98" s="37"/>
      <c r="D98" s="37"/>
      <c r="E98" s="37"/>
      <c r="F98" s="37"/>
      <c r="G98" s="37"/>
      <c r="H98" s="213" t="s">
        <v>2884</v>
      </c>
      <c r="I98" s="51" t="s">
        <v>2799</v>
      </c>
      <c r="J98" s="50"/>
      <c r="K98" s="50"/>
      <c r="L98" s="50"/>
      <c r="M98" s="48" t="str">
        <f t="shared" si="4"/>
        <v/>
      </c>
      <c r="N98" s="48" t="str">
        <f t="shared" si="5"/>
        <v/>
      </c>
    </row>
    <row r="99" ht="20.1" customHeight="1" spans="1:14">
      <c r="A99" s="12"/>
      <c r="B99" s="36"/>
      <c r="C99" s="37"/>
      <c r="D99" s="37"/>
      <c r="E99" s="37"/>
      <c r="F99" s="37"/>
      <c r="G99" s="37"/>
      <c r="H99" s="213" t="s">
        <v>2885</v>
      </c>
      <c r="I99" s="51" t="s">
        <v>2803</v>
      </c>
      <c r="J99" s="50"/>
      <c r="K99" s="50"/>
      <c r="L99" s="50"/>
      <c r="M99" s="48" t="str">
        <f t="shared" si="4"/>
        <v/>
      </c>
      <c r="N99" s="48" t="str">
        <f t="shared" si="5"/>
        <v/>
      </c>
    </row>
    <row r="100" ht="20.1" customHeight="1" spans="1:14">
      <c r="A100" s="12"/>
      <c r="B100" s="36"/>
      <c r="C100" s="37"/>
      <c r="D100" s="37"/>
      <c r="E100" s="37"/>
      <c r="F100" s="37"/>
      <c r="G100" s="37"/>
      <c r="H100" s="213" t="s">
        <v>2886</v>
      </c>
      <c r="I100" s="51" t="s">
        <v>2811</v>
      </c>
      <c r="J100" s="50"/>
      <c r="K100" s="50"/>
      <c r="L100" s="50"/>
      <c r="M100" s="48" t="str">
        <f t="shared" si="4"/>
        <v/>
      </c>
      <c r="N100" s="48" t="str">
        <f t="shared" si="5"/>
        <v/>
      </c>
    </row>
    <row r="101" ht="20.1" customHeight="1" spans="1:14">
      <c r="A101" s="12"/>
      <c r="B101" s="36"/>
      <c r="C101" s="37"/>
      <c r="D101" s="37"/>
      <c r="E101" s="37"/>
      <c r="F101" s="37"/>
      <c r="G101" s="37"/>
      <c r="H101" s="213" t="s">
        <v>2887</v>
      </c>
      <c r="I101" s="51" t="s">
        <v>2815</v>
      </c>
      <c r="J101" s="50"/>
      <c r="K101" s="50"/>
      <c r="L101" s="50"/>
      <c r="M101" s="48" t="str">
        <f t="shared" si="4"/>
        <v/>
      </c>
      <c r="N101" s="48" t="str">
        <f t="shared" si="5"/>
        <v/>
      </c>
    </row>
    <row r="102" ht="20.1" customHeight="1" spans="1:14">
      <c r="A102" s="12"/>
      <c r="B102" s="36"/>
      <c r="C102" s="37"/>
      <c r="D102" s="37"/>
      <c r="E102" s="37"/>
      <c r="F102" s="37"/>
      <c r="G102" s="37"/>
      <c r="H102" s="213" t="s">
        <v>2888</v>
      </c>
      <c r="I102" s="51" t="s">
        <v>2817</v>
      </c>
      <c r="J102" s="50"/>
      <c r="K102" s="50"/>
      <c r="L102" s="50"/>
      <c r="M102" s="48" t="str">
        <f t="shared" si="4"/>
        <v/>
      </c>
      <c r="N102" s="48" t="str">
        <f t="shared" si="5"/>
        <v/>
      </c>
    </row>
    <row r="103" ht="20.1" customHeight="1" spans="1:14">
      <c r="A103" s="12"/>
      <c r="B103" s="36"/>
      <c r="C103" s="37"/>
      <c r="D103" s="37"/>
      <c r="E103" s="37"/>
      <c r="F103" s="37"/>
      <c r="G103" s="37"/>
      <c r="H103" s="13" t="s">
        <v>2889</v>
      </c>
      <c r="I103" s="51" t="s">
        <v>2890</v>
      </c>
      <c r="J103" s="50"/>
      <c r="K103" s="50"/>
      <c r="L103" s="50"/>
      <c r="M103" s="48" t="str">
        <f t="shared" si="4"/>
        <v/>
      </c>
      <c r="N103" s="48" t="str">
        <f t="shared" si="5"/>
        <v/>
      </c>
    </row>
    <row r="104" ht="20.1" customHeight="1" spans="1:14">
      <c r="A104" s="12"/>
      <c r="B104" s="36"/>
      <c r="C104" s="37"/>
      <c r="D104" s="37"/>
      <c r="E104" s="37"/>
      <c r="F104" s="37"/>
      <c r="G104" s="37"/>
      <c r="H104" s="13" t="s">
        <v>1500</v>
      </c>
      <c r="I104" s="39" t="s">
        <v>2891</v>
      </c>
      <c r="J104" s="48">
        <f>SUM(J105,J110,J115)</f>
        <v>0</v>
      </c>
      <c r="K104" s="48">
        <f>SUM(K105,K110,K115)</f>
        <v>0</v>
      </c>
      <c r="L104" s="48">
        <f>SUM(L105,L110,L115)</f>
        <v>0</v>
      </c>
      <c r="M104" s="48" t="str">
        <f t="shared" si="4"/>
        <v/>
      </c>
      <c r="N104" s="48" t="str">
        <f t="shared" si="5"/>
        <v/>
      </c>
    </row>
    <row r="105" ht="20.1" customHeight="1" spans="1:14">
      <c r="A105" s="12"/>
      <c r="B105" s="36"/>
      <c r="C105" s="37"/>
      <c r="D105" s="37"/>
      <c r="E105" s="37"/>
      <c r="F105" s="37"/>
      <c r="G105" s="37"/>
      <c r="H105" s="13" t="s">
        <v>2892</v>
      </c>
      <c r="I105" s="58" t="s">
        <v>2893</v>
      </c>
      <c r="J105" s="48">
        <f>SUM(J106:J109)</f>
        <v>0</v>
      </c>
      <c r="K105" s="48">
        <f>SUM(K106:K109)</f>
        <v>0</v>
      </c>
      <c r="L105" s="48">
        <f>SUM(L106:L109)</f>
        <v>0</v>
      </c>
      <c r="M105" s="48" t="str">
        <f t="shared" si="4"/>
        <v/>
      </c>
      <c r="N105" s="48" t="str">
        <f t="shared" si="5"/>
        <v/>
      </c>
    </row>
    <row r="106" ht="20.1" customHeight="1" spans="1:14">
      <c r="A106" s="12"/>
      <c r="B106" s="36"/>
      <c r="C106" s="37"/>
      <c r="D106" s="37"/>
      <c r="E106" s="37"/>
      <c r="F106" s="37"/>
      <c r="G106" s="37"/>
      <c r="H106" s="213" t="s">
        <v>2894</v>
      </c>
      <c r="I106" s="52" t="s">
        <v>2708</v>
      </c>
      <c r="J106" s="50"/>
      <c r="K106" s="50"/>
      <c r="L106" s="50"/>
      <c r="M106" s="48" t="str">
        <f t="shared" si="4"/>
        <v/>
      </c>
      <c r="N106" s="48" t="str">
        <f t="shared" si="5"/>
        <v/>
      </c>
    </row>
    <row r="107" ht="20.1" customHeight="1" spans="1:14">
      <c r="A107" s="12"/>
      <c r="B107" s="36"/>
      <c r="C107" s="37"/>
      <c r="D107" s="37"/>
      <c r="E107" s="37"/>
      <c r="F107" s="37"/>
      <c r="G107" s="37"/>
      <c r="H107" s="213" t="s">
        <v>2895</v>
      </c>
      <c r="I107" s="52" t="s">
        <v>2896</v>
      </c>
      <c r="J107" s="50"/>
      <c r="K107" s="50"/>
      <c r="L107" s="50"/>
      <c r="M107" s="48" t="str">
        <f t="shared" si="4"/>
        <v/>
      </c>
      <c r="N107" s="48" t="str">
        <f t="shared" si="5"/>
        <v/>
      </c>
    </row>
    <row r="108" ht="20.1" customHeight="1" spans="1:14">
      <c r="A108" s="12"/>
      <c r="B108" s="36"/>
      <c r="C108" s="37"/>
      <c r="D108" s="37"/>
      <c r="E108" s="37"/>
      <c r="F108" s="37"/>
      <c r="G108" s="37"/>
      <c r="H108" s="213" t="s">
        <v>2897</v>
      </c>
      <c r="I108" s="52" t="s">
        <v>2898</v>
      </c>
      <c r="J108" s="50"/>
      <c r="K108" s="50"/>
      <c r="L108" s="50"/>
      <c r="M108" s="48" t="str">
        <f t="shared" si="4"/>
        <v/>
      </c>
      <c r="N108" s="48" t="str">
        <f t="shared" si="5"/>
        <v/>
      </c>
    </row>
    <row r="109" ht="20.1" customHeight="1" spans="1:14">
      <c r="A109" s="12"/>
      <c r="B109" s="36"/>
      <c r="C109" s="37"/>
      <c r="D109" s="37"/>
      <c r="E109" s="37"/>
      <c r="F109" s="37"/>
      <c r="G109" s="37"/>
      <c r="H109" s="13" t="s">
        <v>2899</v>
      </c>
      <c r="I109" s="52" t="s">
        <v>2900</v>
      </c>
      <c r="J109" s="50"/>
      <c r="K109" s="50"/>
      <c r="L109" s="50"/>
      <c r="M109" s="48" t="str">
        <f t="shared" si="4"/>
        <v/>
      </c>
      <c r="N109" s="48" t="str">
        <f t="shared" si="5"/>
        <v/>
      </c>
    </row>
    <row r="110" ht="20.1" customHeight="1" spans="1:14">
      <c r="A110" s="12"/>
      <c r="B110" s="36"/>
      <c r="C110" s="37"/>
      <c r="D110" s="37"/>
      <c r="E110" s="37"/>
      <c r="F110" s="37"/>
      <c r="G110" s="37"/>
      <c r="H110" s="13" t="s">
        <v>2901</v>
      </c>
      <c r="I110" s="58" t="s">
        <v>2902</v>
      </c>
      <c r="J110" s="48">
        <f>SUM(J111:J114)</f>
        <v>0</v>
      </c>
      <c r="K110" s="48">
        <f>SUM(K111:K114)</f>
        <v>0</v>
      </c>
      <c r="L110" s="48">
        <f>SUM(L111:L114)</f>
        <v>0</v>
      </c>
      <c r="M110" s="48" t="str">
        <f t="shared" si="4"/>
        <v/>
      </c>
      <c r="N110" s="48" t="str">
        <f t="shared" si="5"/>
        <v/>
      </c>
    </row>
    <row r="111" ht="20.1" customHeight="1" spans="1:14">
      <c r="A111" s="12"/>
      <c r="B111" s="36"/>
      <c r="C111" s="37"/>
      <c r="D111" s="37"/>
      <c r="E111" s="37"/>
      <c r="F111" s="37"/>
      <c r="G111" s="37"/>
      <c r="H111" s="213" t="s">
        <v>2903</v>
      </c>
      <c r="I111" s="52" t="s">
        <v>2708</v>
      </c>
      <c r="J111" s="50"/>
      <c r="K111" s="50"/>
      <c r="L111" s="50"/>
      <c r="M111" s="48" t="str">
        <f t="shared" si="4"/>
        <v/>
      </c>
      <c r="N111" s="48" t="str">
        <f t="shared" si="5"/>
        <v/>
      </c>
    </row>
    <row r="112" ht="20.1" customHeight="1" spans="1:14">
      <c r="A112" s="12"/>
      <c r="B112" s="36"/>
      <c r="C112" s="37"/>
      <c r="D112" s="37"/>
      <c r="E112" s="37"/>
      <c r="F112" s="37"/>
      <c r="G112" s="37"/>
      <c r="H112" s="213" t="s">
        <v>2904</v>
      </c>
      <c r="I112" s="52" t="s">
        <v>2896</v>
      </c>
      <c r="J112" s="50"/>
      <c r="K112" s="50"/>
      <c r="L112" s="50"/>
      <c r="M112" s="48" t="str">
        <f t="shared" si="4"/>
        <v/>
      </c>
      <c r="N112" s="48" t="str">
        <f t="shared" si="5"/>
        <v/>
      </c>
    </row>
    <row r="113" ht="20.1" customHeight="1" spans="1:14">
      <c r="A113" s="12"/>
      <c r="B113" s="36"/>
      <c r="C113" s="37"/>
      <c r="D113" s="37"/>
      <c r="E113" s="37"/>
      <c r="F113" s="37"/>
      <c r="G113" s="37"/>
      <c r="H113" s="213" t="s">
        <v>2905</v>
      </c>
      <c r="I113" s="52" t="s">
        <v>2906</v>
      </c>
      <c r="J113" s="50"/>
      <c r="K113" s="50"/>
      <c r="L113" s="50"/>
      <c r="M113" s="48" t="str">
        <f t="shared" si="4"/>
        <v/>
      </c>
      <c r="N113" s="48" t="str">
        <f t="shared" si="5"/>
        <v/>
      </c>
    </row>
    <row r="114" ht="20.1" customHeight="1" spans="1:14">
      <c r="A114" s="12"/>
      <c r="B114" s="36"/>
      <c r="C114" s="37"/>
      <c r="D114" s="37"/>
      <c r="E114" s="37"/>
      <c r="F114" s="37"/>
      <c r="G114" s="37"/>
      <c r="H114" s="13" t="s">
        <v>2907</v>
      </c>
      <c r="I114" s="52" t="s">
        <v>2908</v>
      </c>
      <c r="J114" s="50"/>
      <c r="K114" s="50"/>
      <c r="L114" s="50"/>
      <c r="M114" s="48" t="str">
        <f t="shared" si="4"/>
        <v/>
      </c>
      <c r="N114" s="48" t="str">
        <f t="shared" si="5"/>
        <v/>
      </c>
    </row>
    <row r="115" ht="20.1" customHeight="1" spans="1:14">
      <c r="A115" s="12"/>
      <c r="B115" s="36"/>
      <c r="C115" s="37"/>
      <c r="D115" s="37"/>
      <c r="E115" s="37"/>
      <c r="F115" s="37"/>
      <c r="G115" s="37"/>
      <c r="H115" s="13" t="s">
        <v>2909</v>
      </c>
      <c r="I115" s="58" t="s">
        <v>2910</v>
      </c>
      <c r="J115" s="48">
        <f>SUM(J116:J119)</f>
        <v>0</v>
      </c>
      <c r="K115" s="48">
        <f>SUM(K116:K119)</f>
        <v>0</v>
      </c>
      <c r="L115" s="48">
        <f>SUM(L116:L119)</f>
        <v>0</v>
      </c>
      <c r="M115" s="48" t="str">
        <f t="shared" si="4"/>
        <v/>
      </c>
      <c r="N115" s="48" t="str">
        <f t="shared" si="5"/>
        <v/>
      </c>
    </row>
    <row r="116" ht="20.1" customHeight="1" spans="1:14">
      <c r="A116" s="12"/>
      <c r="B116" s="36"/>
      <c r="C116" s="37"/>
      <c r="D116" s="37"/>
      <c r="E116" s="37"/>
      <c r="F116" s="37"/>
      <c r="G116" s="37"/>
      <c r="H116" s="13" t="s">
        <v>2911</v>
      </c>
      <c r="I116" s="52" t="s">
        <v>1637</v>
      </c>
      <c r="J116" s="50"/>
      <c r="K116" s="50"/>
      <c r="L116" s="50"/>
      <c r="M116" s="48" t="str">
        <f t="shared" si="4"/>
        <v/>
      </c>
      <c r="N116" s="48" t="str">
        <f t="shared" si="5"/>
        <v/>
      </c>
    </row>
    <row r="117" ht="20.1" customHeight="1" spans="1:14">
      <c r="A117" s="12"/>
      <c r="B117" s="36"/>
      <c r="C117" s="37"/>
      <c r="D117" s="37"/>
      <c r="E117" s="37"/>
      <c r="F117" s="37"/>
      <c r="G117" s="37"/>
      <c r="H117" s="13" t="s">
        <v>2912</v>
      </c>
      <c r="I117" s="52" t="s">
        <v>2913</v>
      </c>
      <c r="J117" s="50"/>
      <c r="K117" s="50"/>
      <c r="L117" s="50"/>
      <c r="M117" s="48" t="str">
        <f t="shared" si="4"/>
        <v/>
      </c>
      <c r="N117" s="48" t="str">
        <f t="shared" si="5"/>
        <v/>
      </c>
    </row>
    <row r="118" ht="20.1" customHeight="1" spans="1:14">
      <c r="A118" s="12"/>
      <c r="B118" s="36"/>
      <c r="C118" s="37"/>
      <c r="D118" s="37"/>
      <c r="E118" s="37"/>
      <c r="F118" s="37"/>
      <c r="G118" s="37"/>
      <c r="H118" s="13" t="s">
        <v>2914</v>
      </c>
      <c r="I118" s="52" t="s">
        <v>2915</v>
      </c>
      <c r="J118" s="50"/>
      <c r="K118" s="50"/>
      <c r="L118" s="50"/>
      <c r="M118" s="48" t="str">
        <f t="shared" si="4"/>
        <v/>
      </c>
      <c r="N118" s="48" t="str">
        <f t="shared" si="5"/>
        <v/>
      </c>
    </row>
    <row r="119" ht="20.1" customHeight="1" spans="1:14">
      <c r="A119" s="12"/>
      <c r="B119" s="36"/>
      <c r="C119" s="37"/>
      <c r="D119" s="37"/>
      <c r="E119" s="37"/>
      <c r="F119" s="37"/>
      <c r="G119" s="37"/>
      <c r="H119" s="13" t="s">
        <v>2916</v>
      </c>
      <c r="I119" s="52" t="s">
        <v>2917</v>
      </c>
      <c r="J119" s="50"/>
      <c r="K119" s="50"/>
      <c r="L119" s="50"/>
      <c r="M119" s="48" t="str">
        <f t="shared" si="4"/>
        <v/>
      </c>
      <c r="N119" s="48" t="str">
        <f t="shared" si="5"/>
        <v/>
      </c>
    </row>
    <row r="120" ht="20.1" customHeight="1" spans="1:14">
      <c r="A120" s="12"/>
      <c r="B120" s="36"/>
      <c r="C120" s="37"/>
      <c r="D120" s="37"/>
      <c r="E120" s="37"/>
      <c r="F120" s="37"/>
      <c r="G120" s="37"/>
      <c r="H120" s="13" t="s">
        <v>1698</v>
      </c>
      <c r="I120" s="49" t="s">
        <v>2918</v>
      </c>
      <c r="J120" s="48">
        <f>SUM(J121,J126,J131,J140,J147,J157,J160,J163)</f>
        <v>75</v>
      </c>
      <c r="K120" s="48">
        <f>SUM(K121,K126,K131,K140,K147,K157,K160,K163)</f>
        <v>60</v>
      </c>
      <c r="L120" s="48">
        <f>SUM(L121,L126,L131,L140,L147,L157,L160,L163)</f>
        <v>0</v>
      </c>
      <c r="M120" s="48">
        <f t="shared" si="4"/>
        <v>0</v>
      </c>
      <c r="N120" s="48">
        <f t="shared" si="5"/>
        <v>0</v>
      </c>
    </row>
    <row r="121" ht="20.1" customHeight="1" spans="1:14">
      <c r="A121" s="12"/>
      <c r="B121" s="36"/>
      <c r="C121" s="37"/>
      <c r="D121" s="37"/>
      <c r="E121" s="37"/>
      <c r="F121" s="37"/>
      <c r="G121" s="37"/>
      <c r="H121" s="13" t="s">
        <v>2919</v>
      </c>
      <c r="I121" s="58" t="s">
        <v>2920</v>
      </c>
      <c r="J121" s="48">
        <f>SUM(J122:J125)</f>
        <v>0</v>
      </c>
      <c r="K121" s="48">
        <f>SUM(K122:K125)</f>
        <v>0</v>
      </c>
      <c r="L121" s="48">
        <f>SUM(L122:L125)</f>
        <v>0</v>
      </c>
      <c r="M121" s="48" t="str">
        <f t="shared" si="4"/>
        <v/>
      </c>
      <c r="N121" s="48" t="str">
        <f t="shared" si="5"/>
        <v/>
      </c>
    </row>
    <row r="122" ht="20.1" customHeight="1" spans="1:14">
      <c r="A122" s="12"/>
      <c r="B122" s="36"/>
      <c r="C122" s="37"/>
      <c r="D122" s="37"/>
      <c r="E122" s="37"/>
      <c r="F122" s="37"/>
      <c r="G122" s="37"/>
      <c r="H122" s="13" t="s">
        <v>2921</v>
      </c>
      <c r="I122" s="52" t="s">
        <v>1706</v>
      </c>
      <c r="J122" s="50"/>
      <c r="K122" s="50"/>
      <c r="L122" s="50"/>
      <c r="M122" s="48" t="str">
        <f t="shared" si="4"/>
        <v/>
      </c>
      <c r="N122" s="48" t="str">
        <f t="shared" si="5"/>
        <v/>
      </c>
    </row>
    <row r="123" ht="20.1" customHeight="1" spans="1:14">
      <c r="A123" s="12"/>
      <c r="B123" s="36"/>
      <c r="C123" s="37"/>
      <c r="D123" s="37"/>
      <c r="E123" s="37"/>
      <c r="F123" s="37"/>
      <c r="G123" s="37"/>
      <c r="H123" s="13" t="s">
        <v>2922</v>
      </c>
      <c r="I123" s="52" t="s">
        <v>1708</v>
      </c>
      <c r="J123" s="50"/>
      <c r="K123" s="50"/>
      <c r="L123" s="50"/>
      <c r="M123" s="48" t="str">
        <f t="shared" si="4"/>
        <v/>
      </c>
      <c r="N123" s="48" t="str">
        <f t="shared" si="5"/>
        <v/>
      </c>
    </row>
    <row r="124" ht="20.1" customHeight="1" spans="1:14">
      <c r="A124" s="12"/>
      <c r="B124" s="36"/>
      <c r="C124" s="37"/>
      <c r="D124" s="37"/>
      <c r="E124" s="37"/>
      <c r="F124" s="37"/>
      <c r="G124" s="37"/>
      <c r="H124" s="13" t="s">
        <v>2923</v>
      </c>
      <c r="I124" s="52" t="s">
        <v>2924</v>
      </c>
      <c r="J124" s="50"/>
      <c r="K124" s="50"/>
      <c r="L124" s="50"/>
      <c r="M124" s="48" t="str">
        <f t="shared" si="4"/>
        <v/>
      </c>
      <c r="N124" s="48" t="str">
        <f t="shared" si="5"/>
        <v/>
      </c>
    </row>
    <row r="125" ht="20.1" customHeight="1" spans="1:14">
      <c r="A125" s="12"/>
      <c r="B125" s="36"/>
      <c r="C125" s="37"/>
      <c r="D125" s="37"/>
      <c r="E125" s="37"/>
      <c r="F125" s="37"/>
      <c r="G125" s="37"/>
      <c r="H125" s="13" t="s">
        <v>2925</v>
      </c>
      <c r="I125" s="52" t="s">
        <v>2926</v>
      </c>
      <c r="J125" s="50"/>
      <c r="K125" s="50"/>
      <c r="L125" s="50"/>
      <c r="M125" s="48" t="str">
        <f t="shared" si="4"/>
        <v/>
      </c>
      <c r="N125" s="48" t="str">
        <f t="shared" si="5"/>
        <v/>
      </c>
    </row>
    <row r="126" ht="20.1" customHeight="1" spans="1:14">
      <c r="A126" s="12"/>
      <c r="B126" s="36"/>
      <c r="C126" s="37"/>
      <c r="D126" s="37"/>
      <c r="E126" s="37"/>
      <c r="F126" s="37"/>
      <c r="G126" s="37"/>
      <c r="H126" s="13" t="s">
        <v>2927</v>
      </c>
      <c r="I126" s="58" t="s">
        <v>2928</v>
      </c>
      <c r="J126" s="48">
        <f>SUM(J127:J130)</f>
        <v>75</v>
      </c>
      <c r="K126" s="48">
        <f>SUM(K127:K130)</f>
        <v>60</v>
      </c>
      <c r="L126" s="48">
        <f>SUM(L127:L130)</f>
        <v>0</v>
      </c>
      <c r="M126" s="48">
        <f t="shared" si="4"/>
        <v>0</v>
      </c>
      <c r="N126" s="48">
        <f t="shared" si="5"/>
        <v>0</v>
      </c>
    </row>
    <row r="127" ht="20.1" customHeight="1" spans="1:14">
      <c r="A127" s="12"/>
      <c r="B127" s="36"/>
      <c r="C127" s="37"/>
      <c r="D127" s="37"/>
      <c r="E127" s="37"/>
      <c r="F127" s="37"/>
      <c r="G127" s="37"/>
      <c r="H127" s="213" t="s">
        <v>2929</v>
      </c>
      <c r="I127" s="52" t="s">
        <v>2924</v>
      </c>
      <c r="J127" s="50"/>
      <c r="K127" s="50"/>
      <c r="L127" s="50"/>
      <c r="M127" s="48" t="str">
        <f t="shared" si="4"/>
        <v/>
      </c>
      <c r="N127" s="48" t="str">
        <f t="shared" si="5"/>
        <v/>
      </c>
    </row>
    <row r="128" ht="20.1" customHeight="1" spans="1:14">
      <c r="A128" s="12"/>
      <c r="B128" s="36"/>
      <c r="C128" s="37"/>
      <c r="D128" s="37"/>
      <c r="E128" s="37"/>
      <c r="F128" s="37"/>
      <c r="G128" s="37"/>
      <c r="H128" s="13" t="s">
        <v>2930</v>
      </c>
      <c r="I128" s="52" t="s">
        <v>2931</v>
      </c>
      <c r="J128" s="50"/>
      <c r="K128" s="50"/>
      <c r="L128" s="50"/>
      <c r="M128" s="48" t="str">
        <f t="shared" si="4"/>
        <v/>
      </c>
      <c r="N128" s="48" t="str">
        <f t="shared" si="5"/>
        <v/>
      </c>
    </row>
    <row r="129" ht="20.1" customHeight="1" spans="1:14">
      <c r="A129" s="12"/>
      <c r="B129" s="36"/>
      <c r="C129" s="37"/>
      <c r="D129" s="37"/>
      <c r="E129" s="37"/>
      <c r="F129" s="37"/>
      <c r="G129" s="37"/>
      <c r="H129" s="13" t="s">
        <v>2932</v>
      </c>
      <c r="I129" s="52" t="s">
        <v>2933</v>
      </c>
      <c r="J129" s="50"/>
      <c r="K129" s="50"/>
      <c r="L129" s="50"/>
      <c r="M129" s="48" t="str">
        <f t="shared" si="4"/>
        <v/>
      </c>
      <c r="N129" s="48" t="str">
        <f t="shared" si="5"/>
        <v/>
      </c>
    </row>
    <row r="130" ht="20.1" customHeight="1" spans="1:14">
      <c r="A130" s="12"/>
      <c r="B130" s="36"/>
      <c r="C130" s="37"/>
      <c r="D130" s="37"/>
      <c r="E130" s="37"/>
      <c r="F130" s="37"/>
      <c r="G130" s="37"/>
      <c r="H130" s="13" t="s">
        <v>2934</v>
      </c>
      <c r="I130" s="52" t="s">
        <v>2935</v>
      </c>
      <c r="J130" s="50">
        <v>75</v>
      </c>
      <c r="K130" s="50">
        <v>60</v>
      </c>
      <c r="L130" s="50"/>
      <c r="M130" s="48">
        <f t="shared" si="4"/>
        <v>0</v>
      </c>
      <c r="N130" s="48">
        <f t="shared" si="5"/>
        <v>0</v>
      </c>
    </row>
    <row r="131" ht="20.1" customHeight="1" spans="1:14">
      <c r="A131" s="12"/>
      <c r="B131" s="36"/>
      <c r="C131" s="37"/>
      <c r="D131" s="37"/>
      <c r="E131" s="37"/>
      <c r="F131" s="37"/>
      <c r="G131" s="37"/>
      <c r="H131" s="13" t="s">
        <v>2936</v>
      </c>
      <c r="I131" s="58" t="s">
        <v>2937</v>
      </c>
      <c r="J131" s="48">
        <f>SUM(J132:J139)</f>
        <v>0</v>
      </c>
      <c r="K131" s="48">
        <f>SUM(K132:K139)</f>
        <v>0</v>
      </c>
      <c r="L131" s="48">
        <f>SUM(L132:L139)</f>
        <v>0</v>
      </c>
      <c r="M131" s="48" t="str">
        <f t="shared" si="4"/>
        <v/>
      </c>
      <c r="N131" s="48" t="str">
        <f t="shared" si="5"/>
        <v/>
      </c>
    </row>
    <row r="132" ht="20.1" customHeight="1" spans="1:14">
      <c r="A132" s="12"/>
      <c r="B132" s="36"/>
      <c r="C132" s="37"/>
      <c r="D132" s="37"/>
      <c r="E132" s="37"/>
      <c r="F132" s="37"/>
      <c r="G132" s="37"/>
      <c r="H132" s="13" t="s">
        <v>2938</v>
      </c>
      <c r="I132" s="52" t="s">
        <v>2939</v>
      </c>
      <c r="J132" s="50"/>
      <c r="K132" s="50"/>
      <c r="L132" s="50"/>
      <c r="M132" s="48" t="str">
        <f t="shared" si="4"/>
        <v/>
      </c>
      <c r="N132" s="48" t="str">
        <f t="shared" si="5"/>
        <v/>
      </c>
    </row>
    <row r="133" ht="20.1" customHeight="1" spans="1:14">
      <c r="A133" s="12"/>
      <c r="B133" s="36"/>
      <c r="C133" s="37"/>
      <c r="D133" s="37"/>
      <c r="E133" s="37"/>
      <c r="F133" s="37"/>
      <c r="G133" s="37"/>
      <c r="H133" s="13" t="s">
        <v>2940</v>
      </c>
      <c r="I133" s="52" t="s">
        <v>2941</v>
      </c>
      <c r="J133" s="50"/>
      <c r="K133" s="50"/>
      <c r="L133" s="50"/>
      <c r="M133" s="48" t="str">
        <f t="shared" si="4"/>
        <v/>
      </c>
      <c r="N133" s="48" t="str">
        <f t="shared" si="5"/>
        <v/>
      </c>
    </row>
    <row r="134" ht="20.1" customHeight="1" spans="1:14">
      <c r="A134" s="12"/>
      <c r="B134" s="36"/>
      <c r="C134" s="37"/>
      <c r="D134" s="37"/>
      <c r="E134" s="37"/>
      <c r="F134" s="37"/>
      <c r="G134" s="37"/>
      <c r="H134" s="13" t="s">
        <v>2942</v>
      </c>
      <c r="I134" s="52" t="s">
        <v>2943</v>
      </c>
      <c r="J134" s="50"/>
      <c r="K134" s="50"/>
      <c r="L134" s="50"/>
      <c r="M134" s="48" t="str">
        <f t="shared" si="4"/>
        <v/>
      </c>
      <c r="N134" s="48" t="str">
        <f t="shared" si="5"/>
        <v/>
      </c>
    </row>
    <row r="135" ht="20.1" customHeight="1" spans="1:14">
      <c r="A135" s="12"/>
      <c r="B135" s="36"/>
      <c r="C135" s="37"/>
      <c r="D135" s="37"/>
      <c r="E135" s="37"/>
      <c r="F135" s="37"/>
      <c r="G135" s="37"/>
      <c r="H135" s="13" t="s">
        <v>2944</v>
      </c>
      <c r="I135" s="52" t="s">
        <v>2945</v>
      </c>
      <c r="J135" s="50"/>
      <c r="K135" s="50"/>
      <c r="L135" s="50"/>
      <c r="M135" s="48" t="str">
        <f t="shared" si="4"/>
        <v/>
      </c>
      <c r="N135" s="48" t="str">
        <f t="shared" si="5"/>
        <v/>
      </c>
    </row>
    <row r="136" ht="20.1" customHeight="1" spans="1:14">
      <c r="A136" s="12"/>
      <c r="B136" s="36"/>
      <c r="C136" s="37"/>
      <c r="D136" s="37"/>
      <c r="E136" s="37"/>
      <c r="F136" s="37"/>
      <c r="G136" s="37"/>
      <c r="H136" s="13" t="s">
        <v>2946</v>
      </c>
      <c r="I136" s="52" t="s">
        <v>2947</v>
      </c>
      <c r="J136" s="50"/>
      <c r="K136" s="50"/>
      <c r="L136" s="50"/>
      <c r="M136" s="48" t="str">
        <f t="shared" ref="M136:M199" si="6">IF(J136=0,"",ROUND(L136/J136*100,1))</f>
        <v/>
      </c>
      <c r="N136" s="48" t="str">
        <f t="shared" ref="N136:N199" si="7">IF(K136=0,"",ROUND(L136/K136*100,1))</f>
        <v/>
      </c>
    </row>
    <row r="137" ht="20.1" customHeight="1" spans="1:14">
      <c r="A137" s="12"/>
      <c r="B137" s="36"/>
      <c r="C137" s="37"/>
      <c r="D137" s="37"/>
      <c r="E137" s="37"/>
      <c r="F137" s="37"/>
      <c r="G137" s="37"/>
      <c r="H137" s="13" t="s">
        <v>2948</v>
      </c>
      <c r="I137" s="52" t="s">
        <v>2949</v>
      </c>
      <c r="J137" s="50"/>
      <c r="K137" s="50"/>
      <c r="L137" s="50"/>
      <c r="M137" s="48" t="str">
        <f t="shared" si="6"/>
        <v/>
      </c>
      <c r="N137" s="48" t="str">
        <f t="shared" si="7"/>
        <v/>
      </c>
    </row>
    <row r="138" ht="20.1" customHeight="1" spans="1:14">
      <c r="A138" s="12"/>
      <c r="B138" s="36"/>
      <c r="C138" s="37"/>
      <c r="D138" s="37"/>
      <c r="E138" s="37"/>
      <c r="F138" s="37"/>
      <c r="G138" s="37"/>
      <c r="H138" s="13" t="s">
        <v>2950</v>
      </c>
      <c r="I138" s="52" t="s">
        <v>2951</v>
      </c>
      <c r="J138" s="50"/>
      <c r="K138" s="50"/>
      <c r="L138" s="50"/>
      <c r="M138" s="48" t="str">
        <f t="shared" si="6"/>
        <v/>
      </c>
      <c r="N138" s="48" t="str">
        <f t="shared" si="7"/>
        <v/>
      </c>
    </row>
    <row r="139" ht="20.1" customHeight="1" spans="1:14">
      <c r="A139" s="12"/>
      <c r="B139" s="36"/>
      <c r="C139" s="37"/>
      <c r="D139" s="37"/>
      <c r="E139" s="37"/>
      <c r="F139" s="37"/>
      <c r="G139" s="37"/>
      <c r="H139" s="13" t="s">
        <v>2952</v>
      </c>
      <c r="I139" s="52" t="s">
        <v>2953</v>
      </c>
      <c r="J139" s="50"/>
      <c r="K139" s="50"/>
      <c r="L139" s="50"/>
      <c r="M139" s="48" t="str">
        <f t="shared" si="6"/>
        <v/>
      </c>
      <c r="N139" s="48" t="str">
        <f t="shared" si="7"/>
        <v/>
      </c>
    </row>
    <row r="140" ht="20.1" customHeight="1" spans="1:14">
      <c r="A140" s="12"/>
      <c r="B140" s="36"/>
      <c r="C140" s="37"/>
      <c r="D140" s="37"/>
      <c r="E140" s="37"/>
      <c r="F140" s="37"/>
      <c r="G140" s="37"/>
      <c r="H140" s="13" t="s">
        <v>2954</v>
      </c>
      <c r="I140" s="58" t="s">
        <v>2955</v>
      </c>
      <c r="J140" s="48">
        <f>SUM(J141:J146)</f>
        <v>0</v>
      </c>
      <c r="K140" s="48">
        <f>SUM(K141:K146)</f>
        <v>0</v>
      </c>
      <c r="L140" s="48">
        <f>SUM(L141:L146)</f>
        <v>0</v>
      </c>
      <c r="M140" s="48" t="str">
        <f t="shared" si="6"/>
        <v/>
      </c>
      <c r="N140" s="48" t="str">
        <f t="shared" si="7"/>
        <v/>
      </c>
    </row>
    <row r="141" ht="20.1" customHeight="1" spans="1:14">
      <c r="A141" s="12"/>
      <c r="B141" s="36"/>
      <c r="C141" s="37"/>
      <c r="D141" s="37"/>
      <c r="E141" s="37"/>
      <c r="F141" s="37"/>
      <c r="G141" s="37"/>
      <c r="H141" s="13" t="s">
        <v>2956</v>
      </c>
      <c r="I141" s="52" t="s">
        <v>2957</v>
      </c>
      <c r="J141" s="50"/>
      <c r="K141" s="50"/>
      <c r="L141" s="50"/>
      <c r="M141" s="48" t="str">
        <f t="shared" si="6"/>
        <v/>
      </c>
      <c r="N141" s="48" t="str">
        <f t="shared" si="7"/>
        <v/>
      </c>
    </row>
    <row r="142" ht="20.1" customHeight="1" spans="1:14">
      <c r="A142" s="12"/>
      <c r="B142" s="36"/>
      <c r="C142" s="37"/>
      <c r="D142" s="37"/>
      <c r="E142" s="37"/>
      <c r="F142" s="37"/>
      <c r="G142" s="37"/>
      <c r="H142" s="13" t="s">
        <v>2958</v>
      </c>
      <c r="I142" s="52" t="s">
        <v>2959</v>
      </c>
      <c r="J142" s="50"/>
      <c r="K142" s="50"/>
      <c r="L142" s="50"/>
      <c r="M142" s="48" t="str">
        <f t="shared" si="6"/>
        <v/>
      </c>
      <c r="N142" s="48" t="str">
        <f t="shared" si="7"/>
        <v/>
      </c>
    </row>
    <row r="143" ht="20.1" customHeight="1" spans="1:14">
      <c r="A143" s="12"/>
      <c r="B143" s="36"/>
      <c r="C143" s="37"/>
      <c r="D143" s="37"/>
      <c r="E143" s="37"/>
      <c r="F143" s="37"/>
      <c r="G143" s="37"/>
      <c r="H143" s="13" t="s">
        <v>2960</v>
      </c>
      <c r="I143" s="52" t="s">
        <v>2961</v>
      </c>
      <c r="J143" s="50"/>
      <c r="K143" s="50"/>
      <c r="L143" s="50"/>
      <c r="M143" s="48" t="str">
        <f t="shared" si="6"/>
        <v/>
      </c>
      <c r="N143" s="48" t="str">
        <f t="shared" si="7"/>
        <v/>
      </c>
    </row>
    <row r="144" ht="20.1" customHeight="1" spans="1:14">
      <c r="A144" s="12"/>
      <c r="B144" s="36"/>
      <c r="C144" s="37"/>
      <c r="D144" s="37"/>
      <c r="E144" s="37"/>
      <c r="F144" s="37"/>
      <c r="G144" s="37"/>
      <c r="H144" s="13" t="s">
        <v>2962</v>
      </c>
      <c r="I144" s="52" t="s">
        <v>2963</v>
      </c>
      <c r="J144" s="50"/>
      <c r="K144" s="50"/>
      <c r="L144" s="50"/>
      <c r="M144" s="48" t="str">
        <f t="shared" si="6"/>
        <v/>
      </c>
      <c r="N144" s="48" t="str">
        <f t="shared" si="7"/>
        <v/>
      </c>
    </row>
    <row r="145" ht="20.1" customHeight="1" spans="1:14">
      <c r="A145" s="12"/>
      <c r="B145" s="36"/>
      <c r="C145" s="37"/>
      <c r="D145" s="37"/>
      <c r="E145" s="37"/>
      <c r="F145" s="37"/>
      <c r="G145" s="37"/>
      <c r="H145" s="13" t="s">
        <v>2964</v>
      </c>
      <c r="I145" s="52" t="s">
        <v>2965</v>
      </c>
      <c r="J145" s="50"/>
      <c r="K145" s="50"/>
      <c r="L145" s="50"/>
      <c r="M145" s="48" t="str">
        <f t="shared" si="6"/>
        <v/>
      </c>
      <c r="N145" s="48" t="str">
        <f t="shared" si="7"/>
        <v/>
      </c>
    </row>
    <row r="146" ht="20.1" customHeight="1" spans="1:14">
      <c r="A146" s="12"/>
      <c r="B146" s="36"/>
      <c r="C146" s="37"/>
      <c r="D146" s="37"/>
      <c r="E146" s="37"/>
      <c r="F146" s="37"/>
      <c r="G146" s="37"/>
      <c r="H146" s="13" t="s">
        <v>2966</v>
      </c>
      <c r="I146" s="52" t="s">
        <v>2967</v>
      </c>
      <c r="J146" s="50"/>
      <c r="K146" s="50"/>
      <c r="L146" s="50"/>
      <c r="M146" s="48" t="str">
        <f t="shared" si="6"/>
        <v/>
      </c>
      <c r="N146" s="48" t="str">
        <f t="shared" si="7"/>
        <v/>
      </c>
    </row>
    <row r="147" ht="20.1" customHeight="1" spans="1:14">
      <c r="A147" s="12"/>
      <c r="B147" s="36"/>
      <c r="C147" s="37"/>
      <c r="D147" s="37"/>
      <c r="E147" s="37"/>
      <c r="F147" s="37"/>
      <c r="G147" s="37"/>
      <c r="H147" s="13" t="s">
        <v>2968</v>
      </c>
      <c r="I147" s="58" t="s">
        <v>2969</v>
      </c>
      <c r="J147" s="48">
        <f>SUM(J148:J156)</f>
        <v>0</v>
      </c>
      <c r="K147" s="48">
        <f>SUM(K148:K156)</f>
        <v>0</v>
      </c>
      <c r="L147" s="48">
        <f>SUM(L148:L156)</f>
        <v>0</v>
      </c>
      <c r="M147" s="48" t="str">
        <f t="shared" si="6"/>
        <v/>
      </c>
      <c r="N147" s="48" t="str">
        <f t="shared" si="7"/>
        <v/>
      </c>
    </row>
    <row r="148" ht="20.1" customHeight="1" spans="1:14">
      <c r="A148" s="12"/>
      <c r="B148" s="36"/>
      <c r="C148" s="37"/>
      <c r="D148" s="37"/>
      <c r="E148" s="37"/>
      <c r="F148" s="37"/>
      <c r="G148" s="37"/>
      <c r="H148" s="13" t="s">
        <v>2970</v>
      </c>
      <c r="I148" s="52" t="s">
        <v>2971</v>
      </c>
      <c r="J148" s="50"/>
      <c r="K148" s="50"/>
      <c r="L148" s="50"/>
      <c r="M148" s="48" t="str">
        <f t="shared" si="6"/>
        <v/>
      </c>
      <c r="N148" s="48" t="str">
        <f t="shared" si="7"/>
        <v/>
      </c>
    </row>
    <row r="149" ht="20.1" customHeight="1" spans="1:14">
      <c r="A149" s="12"/>
      <c r="B149" s="36"/>
      <c r="C149" s="37"/>
      <c r="D149" s="37"/>
      <c r="E149" s="37"/>
      <c r="F149" s="37"/>
      <c r="G149" s="37"/>
      <c r="H149" s="13" t="s">
        <v>2972</v>
      </c>
      <c r="I149" s="52" t="s">
        <v>1766</v>
      </c>
      <c r="J149" s="50"/>
      <c r="K149" s="50"/>
      <c r="L149" s="50"/>
      <c r="M149" s="48" t="str">
        <f t="shared" si="6"/>
        <v/>
      </c>
      <c r="N149" s="48" t="str">
        <f t="shared" si="7"/>
        <v/>
      </c>
    </row>
    <row r="150" ht="20.1" customHeight="1" spans="1:14">
      <c r="A150" s="12"/>
      <c r="B150" s="36"/>
      <c r="C150" s="37"/>
      <c r="D150" s="37"/>
      <c r="E150" s="37"/>
      <c r="F150" s="37"/>
      <c r="G150" s="37"/>
      <c r="H150" s="13" t="s">
        <v>2973</v>
      </c>
      <c r="I150" s="52" t="s">
        <v>2974</v>
      </c>
      <c r="J150" s="50"/>
      <c r="K150" s="50"/>
      <c r="L150" s="50"/>
      <c r="M150" s="48" t="str">
        <f t="shared" si="6"/>
        <v/>
      </c>
      <c r="N150" s="48" t="str">
        <f t="shared" si="7"/>
        <v/>
      </c>
    </row>
    <row r="151" ht="20.1" customHeight="1" spans="1:14">
      <c r="A151" s="12"/>
      <c r="B151" s="36"/>
      <c r="C151" s="37"/>
      <c r="D151" s="37"/>
      <c r="E151" s="37"/>
      <c r="F151" s="37"/>
      <c r="G151" s="37"/>
      <c r="H151" s="13" t="s">
        <v>2975</v>
      </c>
      <c r="I151" s="52" t="s">
        <v>2976</v>
      </c>
      <c r="J151" s="50"/>
      <c r="K151" s="50"/>
      <c r="L151" s="50"/>
      <c r="M151" s="48" t="str">
        <f t="shared" si="6"/>
        <v/>
      </c>
      <c r="N151" s="48" t="str">
        <f t="shared" si="7"/>
        <v/>
      </c>
    </row>
    <row r="152" ht="20.1" customHeight="1" spans="1:14">
      <c r="A152" s="12"/>
      <c r="B152" s="36"/>
      <c r="C152" s="37"/>
      <c r="D152" s="37"/>
      <c r="E152" s="37"/>
      <c r="F152" s="37"/>
      <c r="G152" s="37"/>
      <c r="H152" s="13" t="s">
        <v>2977</v>
      </c>
      <c r="I152" s="52" t="s">
        <v>2978</v>
      </c>
      <c r="J152" s="50"/>
      <c r="K152" s="50"/>
      <c r="L152" s="50"/>
      <c r="M152" s="48" t="str">
        <f t="shared" si="6"/>
        <v/>
      </c>
      <c r="N152" s="48" t="str">
        <f t="shared" si="7"/>
        <v/>
      </c>
    </row>
    <row r="153" ht="20.1" customHeight="1" spans="1:14">
      <c r="A153" s="12"/>
      <c r="B153" s="36"/>
      <c r="C153" s="37"/>
      <c r="D153" s="37"/>
      <c r="E153" s="37"/>
      <c r="F153" s="37"/>
      <c r="G153" s="37"/>
      <c r="H153" s="13" t="s">
        <v>2979</v>
      </c>
      <c r="I153" s="52" t="s">
        <v>2980</v>
      </c>
      <c r="J153" s="50"/>
      <c r="K153" s="50"/>
      <c r="L153" s="50"/>
      <c r="M153" s="48" t="str">
        <f t="shared" si="6"/>
        <v/>
      </c>
      <c r="N153" s="48" t="str">
        <f t="shared" si="7"/>
        <v/>
      </c>
    </row>
    <row r="154" ht="20.1" customHeight="1" spans="1:14">
      <c r="A154" s="12"/>
      <c r="B154" s="36"/>
      <c r="C154" s="37"/>
      <c r="D154" s="37"/>
      <c r="E154" s="37"/>
      <c r="F154" s="37"/>
      <c r="G154" s="37"/>
      <c r="H154" s="13" t="s">
        <v>2981</v>
      </c>
      <c r="I154" s="52" t="s">
        <v>2982</v>
      </c>
      <c r="J154" s="50"/>
      <c r="K154" s="50"/>
      <c r="L154" s="50"/>
      <c r="M154" s="48" t="str">
        <f t="shared" si="6"/>
        <v/>
      </c>
      <c r="N154" s="48" t="str">
        <f t="shared" si="7"/>
        <v/>
      </c>
    </row>
    <row r="155" ht="20.1" customHeight="1" spans="1:14">
      <c r="A155" s="12"/>
      <c r="B155" s="36"/>
      <c r="C155" s="37"/>
      <c r="D155" s="37"/>
      <c r="E155" s="37"/>
      <c r="F155" s="37"/>
      <c r="G155" s="37"/>
      <c r="H155" s="213" t="s">
        <v>2983</v>
      </c>
      <c r="I155" s="52" t="s">
        <v>2984</v>
      </c>
      <c r="J155" s="50"/>
      <c r="K155" s="50"/>
      <c r="L155" s="50"/>
      <c r="M155" s="48" t="str">
        <f t="shared" si="6"/>
        <v/>
      </c>
      <c r="N155" s="48" t="str">
        <f t="shared" si="7"/>
        <v/>
      </c>
    </row>
    <row r="156" ht="20.1" customHeight="1" spans="1:14">
      <c r="A156" s="12"/>
      <c r="B156" s="36"/>
      <c r="C156" s="37"/>
      <c r="D156" s="37"/>
      <c r="E156" s="37"/>
      <c r="F156" s="37"/>
      <c r="G156" s="37"/>
      <c r="H156" s="13" t="s">
        <v>2985</v>
      </c>
      <c r="I156" s="52" t="s">
        <v>2986</v>
      </c>
      <c r="J156" s="50"/>
      <c r="K156" s="50"/>
      <c r="L156" s="50"/>
      <c r="M156" s="48" t="str">
        <f t="shared" si="6"/>
        <v/>
      </c>
      <c r="N156" s="48" t="str">
        <f t="shared" si="7"/>
        <v/>
      </c>
    </row>
    <row r="157" ht="20.1" customHeight="1" spans="1:14">
      <c r="A157" s="12"/>
      <c r="B157" s="36"/>
      <c r="C157" s="37"/>
      <c r="D157" s="37"/>
      <c r="E157" s="37"/>
      <c r="F157" s="37"/>
      <c r="G157" s="37"/>
      <c r="H157" s="13" t="s">
        <v>2987</v>
      </c>
      <c r="I157" s="58" t="s">
        <v>2988</v>
      </c>
      <c r="J157" s="48">
        <f>SUM(J158:J159)</f>
        <v>0</v>
      </c>
      <c r="K157" s="48">
        <f>SUM(K158:K159)</f>
        <v>0</v>
      </c>
      <c r="L157" s="48">
        <f>SUM(L158:L159)</f>
        <v>0</v>
      </c>
      <c r="M157" s="48" t="str">
        <f t="shared" si="6"/>
        <v/>
      </c>
      <c r="N157" s="48" t="str">
        <f t="shared" si="7"/>
        <v/>
      </c>
    </row>
    <row r="158" ht="20.1" customHeight="1" spans="1:14">
      <c r="A158" s="12"/>
      <c r="B158" s="36"/>
      <c r="C158" s="37"/>
      <c r="D158" s="37"/>
      <c r="E158" s="37"/>
      <c r="F158" s="37"/>
      <c r="G158" s="37"/>
      <c r="H158" s="213" t="s">
        <v>2989</v>
      </c>
      <c r="I158" s="51" t="s">
        <v>1706</v>
      </c>
      <c r="J158" s="50"/>
      <c r="K158" s="50"/>
      <c r="L158" s="50"/>
      <c r="M158" s="48" t="str">
        <f t="shared" si="6"/>
        <v/>
      </c>
      <c r="N158" s="48" t="str">
        <f t="shared" si="7"/>
        <v/>
      </c>
    </row>
    <row r="159" ht="20.1" customHeight="1" spans="1:14">
      <c r="A159" s="12"/>
      <c r="B159" s="36"/>
      <c r="C159" s="37"/>
      <c r="D159" s="37"/>
      <c r="E159" s="37"/>
      <c r="F159" s="37"/>
      <c r="G159" s="37"/>
      <c r="H159" s="13" t="s">
        <v>2990</v>
      </c>
      <c r="I159" s="51" t="s">
        <v>2991</v>
      </c>
      <c r="J159" s="50"/>
      <c r="K159" s="50"/>
      <c r="L159" s="50"/>
      <c r="M159" s="48" t="str">
        <f t="shared" si="6"/>
        <v/>
      </c>
      <c r="N159" s="48" t="str">
        <f t="shared" si="7"/>
        <v/>
      </c>
    </row>
    <row r="160" ht="20.1" customHeight="1" spans="1:14">
      <c r="A160" s="12"/>
      <c r="B160" s="36"/>
      <c r="C160" s="37"/>
      <c r="D160" s="37"/>
      <c r="E160" s="37"/>
      <c r="F160" s="37"/>
      <c r="G160" s="37"/>
      <c r="H160" s="13" t="s">
        <v>2992</v>
      </c>
      <c r="I160" s="58" t="s">
        <v>2993</v>
      </c>
      <c r="J160" s="48">
        <f>SUM(J161:J162)</f>
        <v>0</v>
      </c>
      <c r="K160" s="48">
        <f>SUM(K161:K162)</f>
        <v>0</v>
      </c>
      <c r="L160" s="48">
        <f>SUM(L161:L162)</f>
        <v>0</v>
      </c>
      <c r="M160" s="48" t="str">
        <f t="shared" si="6"/>
        <v/>
      </c>
      <c r="N160" s="48" t="str">
        <f t="shared" si="7"/>
        <v/>
      </c>
    </row>
    <row r="161" ht="20.1" customHeight="1" spans="1:14">
      <c r="A161" s="12"/>
      <c r="B161" s="36"/>
      <c r="C161" s="37"/>
      <c r="D161" s="37"/>
      <c r="E161" s="37"/>
      <c r="F161" s="37"/>
      <c r="G161" s="37"/>
      <c r="H161" s="213" t="s">
        <v>2994</v>
      </c>
      <c r="I161" s="51" t="s">
        <v>1706</v>
      </c>
      <c r="J161" s="50"/>
      <c r="K161" s="50"/>
      <c r="L161" s="50"/>
      <c r="M161" s="48" t="str">
        <f t="shared" si="6"/>
        <v/>
      </c>
      <c r="N161" s="48" t="str">
        <f t="shared" si="7"/>
        <v/>
      </c>
    </row>
    <row r="162" ht="20.1" customHeight="1" spans="1:14">
      <c r="A162" s="12"/>
      <c r="B162" s="36"/>
      <c r="C162" s="37"/>
      <c r="D162" s="37"/>
      <c r="E162" s="37"/>
      <c r="F162" s="37"/>
      <c r="G162" s="37"/>
      <c r="H162" s="13" t="s">
        <v>2995</v>
      </c>
      <c r="I162" s="51" t="s">
        <v>2996</v>
      </c>
      <c r="J162" s="50"/>
      <c r="K162" s="50"/>
      <c r="L162" s="50"/>
      <c r="M162" s="48" t="str">
        <f t="shared" si="6"/>
        <v/>
      </c>
      <c r="N162" s="48" t="str">
        <f t="shared" si="7"/>
        <v/>
      </c>
    </row>
    <row r="163" ht="20.1" customHeight="1" spans="1:14">
      <c r="A163" s="12"/>
      <c r="B163" s="36"/>
      <c r="C163" s="37"/>
      <c r="D163" s="37"/>
      <c r="E163" s="37"/>
      <c r="F163" s="37"/>
      <c r="G163" s="37"/>
      <c r="H163" s="13" t="s">
        <v>2997</v>
      </c>
      <c r="I163" s="59" t="s">
        <v>2998</v>
      </c>
      <c r="J163" s="55"/>
      <c r="K163" s="56"/>
      <c r="L163" s="56"/>
      <c r="M163" s="48" t="str">
        <f t="shared" si="6"/>
        <v/>
      </c>
      <c r="N163" s="48" t="str">
        <f t="shared" si="7"/>
        <v/>
      </c>
    </row>
    <row r="164" ht="20.1" customHeight="1" spans="1:14">
      <c r="A164" s="12"/>
      <c r="B164" s="36"/>
      <c r="C164" s="37"/>
      <c r="D164" s="37"/>
      <c r="E164" s="37"/>
      <c r="F164" s="37"/>
      <c r="G164" s="37"/>
      <c r="H164" s="13" t="s">
        <v>1801</v>
      </c>
      <c r="I164" s="49" t="s">
        <v>2999</v>
      </c>
      <c r="J164" s="48">
        <f>SUM(J165)</f>
        <v>0</v>
      </c>
      <c r="K164" s="48">
        <f>SUM(K165)</f>
        <v>0</v>
      </c>
      <c r="L164" s="48">
        <f>SUM(L165)</f>
        <v>0</v>
      </c>
      <c r="M164" s="48" t="str">
        <f t="shared" si="6"/>
        <v/>
      </c>
      <c r="N164" s="48" t="str">
        <f t="shared" si="7"/>
        <v/>
      </c>
    </row>
    <row r="165" ht="20.1" customHeight="1" spans="1:14">
      <c r="A165" s="12"/>
      <c r="B165" s="36"/>
      <c r="C165" s="37"/>
      <c r="D165" s="37"/>
      <c r="E165" s="37"/>
      <c r="F165" s="37"/>
      <c r="G165" s="37"/>
      <c r="H165" s="13" t="s">
        <v>3000</v>
      </c>
      <c r="I165" s="58" t="s">
        <v>3001</v>
      </c>
      <c r="J165" s="48">
        <f>SUM(J166:J167)</f>
        <v>0</v>
      </c>
      <c r="K165" s="48">
        <f>SUM(K166:K167)</f>
        <v>0</v>
      </c>
      <c r="L165" s="48">
        <f>SUM(L166:L167)</f>
        <v>0</v>
      </c>
      <c r="M165" s="48" t="str">
        <f t="shared" si="6"/>
        <v/>
      </c>
      <c r="N165" s="48" t="str">
        <f t="shared" si="7"/>
        <v/>
      </c>
    </row>
    <row r="166" ht="20.1" customHeight="1" spans="1:14">
      <c r="A166" s="12"/>
      <c r="B166" s="36"/>
      <c r="C166" s="37"/>
      <c r="D166" s="37"/>
      <c r="E166" s="37"/>
      <c r="F166" s="37"/>
      <c r="G166" s="37"/>
      <c r="H166" s="13" t="s">
        <v>3002</v>
      </c>
      <c r="I166" s="52" t="s">
        <v>3003</v>
      </c>
      <c r="J166" s="50"/>
      <c r="K166" s="50"/>
      <c r="L166" s="50"/>
      <c r="M166" s="48" t="str">
        <f t="shared" si="6"/>
        <v/>
      </c>
      <c r="N166" s="48" t="str">
        <f t="shared" si="7"/>
        <v/>
      </c>
    </row>
    <row r="167" ht="20.1" customHeight="1" spans="1:14">
      <c r="A167" s="12"/>
      <c r="B167" s="36"/>
      <c r="C167" s="37"/>
      <c r="D167" s="37"/>
      <c r="E167" s="37"/>
      <c r="F167" s="37"/>
      <c r="G167" s="37"/>
      <c r="H167" s="13" t="s">
        <v>3004</v>
      </c>
      <c r="I167" s="52" t="s">
        <v>3005</v>
      </c>
      <c r="J167" s="50"/>
      <c r="K167" s="50"/>
      <c r="L167" s="50"/>
      <c r="M167" s="48" t="str">
        <f t="shared" si="6"/>
        <v/>
      </c>
      <c r="N167" s="48" t="str">
        <f t="shared" si="7"/>
        <v/>
      </c>
    </row>
    <row r="168" ht="20.1" customHeight="1" spans="1:14">
      <c r="A168" s="12"/>
      <c r="B168" s="36"/>
      <c r="C168" s="37"/>
      <c r="D168" s="37"/>
      <c r="E168" s="37"/>
      <c r="F168" s="37"/>
      <c r="G168" s="37"/>
      <c r="H168" s="13" t="s">
        <v>2314</v>
      </c>
      <c r="I168" s="49" t="s">
        <v>3006</v>
      </c>
      <c r="J168" s="48">
        <f>SUM(J169,J173,J182,J183)</f>
        <v>151</v>
      </c>
      <c r="K168" s="48">
        <f>SUM(K169,K173,K182,K183)</f>
        <v>16765</v>
      </c>
      <c r="L168" s="48">
        <f>SUM(L169,L173,L182,L183)</f>
        <v>33397</v>
      </c>
      <c r="M168" s="48">
        <f t="shared" si="6"/>
        <v>22117.2</v>
      </c>
      <c r="N168" s="48">
        <f t="shared" si="7"/>
        <v>199.2</v>
      </c>
    </row>
    <row r="169" ht="20.1" customHeight="1" spans="1:14">
      <c r="A169" s="12"/>
      <c r="B169" s="36"/>
      <c r="C169" s="37"/>
      <c r="D169" s="37"/>
      <c r="E169" s="37"/>
      <c r="F169" s="37"/>
      <c r="G169" s="37"/>
      <c r="H169" s="13" t="s">
        <v>3007</v>
      </c>
      <c r="I169" s="58" t="s">
        <v>3008</v>
      </c>
      <c r="J169" s="48">
        <f>SUM(J170:J172)</f>
        <v>0</v>
      </c>
      <c r="K169" s="48">
        <f>SUM(K170:K172)</f>
        <v>16603</v>
      </c>
      <c r="L169" s="48">
        <f>SUM(L170:L172)</f>
        <v>33397</v>
      </c>
      <c r="M169" s="48" t="str">
        <f t="shared" si="6"/>
        <v/>
      </c>
      <c r="N169" s="48">
        <f t="shared" si="7"/>
        <v>201.2</v>
      </c>
    </row>
    <row r="170" ht="20.1" customHeight="1" spans="1:14">
      <c r="A170" s="12"/>
      <c r="B170" s="36"/>
      <c r="C170" s="37"/>
      <c r="D170" s="37"/>
      <c r="E170" s="37"/>
      <c r="F170" s="37"/>
      <c r="G170" s="37"/>
      <c r="H170" s="13" t="s">
        <v>3009</v>
      </c>
      <c r="I170" s="52" t="s">
        <v>3010</v>
      </c>
      <c r="J170" s="50"/>
      <c r="K170" s="50"/>
      <c r="L170" s="50"/>
      <c r="M170" s="48" t="str">
        <f t="shared" si="6"/>
        <v/>
      </c>
      <c r="N170" s="48" t="str">
        <f t="shared" si="7"/>
        <v/>
      </c>
    </row>
    <row r="171" ht="20.1" customHeight="1" spans="1:14">
      <c r="A171" s="12"/>
      <c r="B171" s="36"/>
      <c r="C171" s="37"/>
      <c r="D171" s="37"/>
      <c r="E171" s="37"/>
      <c r="F171" s="37"/>
      <c r="G171" s="37"/>
      <c r="H171" s="13" t="s">
        <v>3011</v>
      </c>
      <c r="I171" s="52" t="s">
        <v>3012</v>
      </c>
      <c r="J171" s="50"/>
      <c r="K171" s="50">
        <v>16603</v>
      </c>
      <c r="L171" s="50">
        <v>33397</v>
      </c>
      <c r="M171" s="48" t="str">
        <f t="shared" si="6"/>
        <v/>
      </c>
      <c r="N171" s="48">
        <f t="shared" si="7"/>
        <v>201.2</v>
      </c>
    </row>
    <row r="172" ht="20.1" customHeight="1" spans="1:14">
      <c r="A172" s="12"/>
      <c r="B172" s="36"/>
      <c r="C172" s="37"/>
      <c r="D172" s="37"/>
      <c r="E172" s="37"/>
      <c r="F172" s="37"/>
      <c r="G172" s="37"/>
      <c r="H172" s="13" t="s">
        <v>3013</v>
      </c>
      <c r="I172" s="52" t="s">
        <v>3014</v>
      </c>
      <c r="J172" s="50"/>
      <c r="K172" s="50"/>
      <c r="L172" s="50"/>
      <c r="M172" s="48" t="str">
        <f t="shared" si="6"/>
        <v/>
      </c>
      <c r="N172" s="48" t="str">
        <f t="shared" si="7"/>
        <v/>
      </c>
    </row>
    <row r="173" ht="20.1" customHeight="1" spans="1:14">
      <c r="A173" s="12"/>
      <c r="B173" s="36"/>
      <c r="C173" s="37"/>
      <c r="D173" s="37"/>
      <c r="E173" s="37"/>
      <c r="F173" s="37"/>
      <c r="G173" s="37"/>
      <c r="H173" s="13" t="s">
        <v>3015</v>
      </c>
      <c r="I173" s="58" t="s">
        <v>3016</v>
      </c>
      <c r="J173" s="48">
        <f>SUM(J174:J181)</f>
        <v>0</v>
      </c>
      <c r="K173" s="48">
        <f>SUM(K174:K181)</f>
        <v>0</v>
      </c>
      <c r="L173" s="48">
        <f>SUM(L174:L181)</f>
        <v>0</v>
      </c>
      <c r="M173" s="48" t="str">
        <f t="shared" si="6"/>
        <v/>
      </c>
      <c r="N173" s="48" t="str">
        <f t="shared" si="7"/>
        <v/>
      </c>
    </row>
    <row r="174" ht="20.1" customHeight="1" spans="1:14">
      <c r="A174" s="12"/>
      <c r="B174" s="36"/>
      <c r="C174" s="37"/>
      <c r="D174" s="37"/>
      <c r="E174" s="37"/>
      <c r="F174" s="37"/>
      <c r="G174" s="37"/>
      <c r="H174" s="13" t="s">
        <v>3017</v>
      </c>
      <c r="I174" s="52" t="s">
        <v>3018</v>
      </c>
      <c r="J174" s="50"/>
      <c r="K174" s="50"/>
      <c r="L174" s="50"/>
      <c r="M174" s="48" t="str">
        <f t="shared" si="6"/>
        <v/>
      </c>
      <c r="N174" s="48" t="str">
        <f t="shared" si="7"/>
        <v/>
      </c>
    </row>
    <row r="175" ht="20.1" customHeight="1" spans="1:14">
      <c r="A175" s="12"/>
      <c r="B175" s="36"/>
      <c r="C175" s="37"/>
      <c r="D175" s="37"/>
      <c r="E175" s="37"/>
      <c r="F175" s="37"/>
      <c r="G175" s="37"/>
      <c r="H175" s="13" t="s">
        <v>3019</v>
      </c>
      <c r="I175" s="52" t="s">
        <v>3020</v>
      </c>
      <c r="J175" s="50"/>
      <c r="K175" s="50"/>
      <c r="L175" s="50"/>
      <c r="M175" s="48" t="str">
        <f t="shared" si="6"/>
        <v/>
      </c>
      <c r="N175" s="48" t="str">
        <f t="shared" si="7"/>
        <v/>
      </c>
    </row>
    <row r="176" ht="20.1" customHeight="1" spans="1:14">
      <c r="A176" s="12"/>
      <c r="B176" s="36"/>
      <c r="C176" s="37"/>
      <c r="D176" s="37"/>
      <c r="E176" s="37"/>
      <c r="F176" s="37"/>
      <c r="G176" s="37"/>
      <c r="H176" s="13" t="s">
        <v>3021</v>
      </c>
      <c r="I176" s="52" t="s">
        <v>3022</v>
      </c>
      <c r="J176" s="50"/>
      <c r="K176" s="50"/>
      <c r="L176" s="50"/>
      <c r="M176" s="48" t="str">
        <f t="shared" si="6"/>
        <v/>
      </c>
      <c r="N176" s="48" t="str">
        <f t="shared" si="7"/>
        <v/>
      </c>
    </row>
    <row r="177" ht="20.1" customHeight="1" spans="1:14">
      <c r="A177" s="12"/>
      <c r="B177" s="36"/>
      <c r="C177" s="37"/>
      <c r="D177" s="37"/>
      <c r="E177" s="37"/>
      <c r="F177" s="37"/>
      <c r="G177" s="37"/>
      <c r="H177" s="13" t="s">
        <v>3023</v>
      </c>
      <c r="I177" s="52" t="s">
        <v>3024</v>
      </c>
      <c r="J177" s="50"/>
      <c r="K177" s="50"/>
      <c r="L177" s="50"/>
      <c r="M177" s="48" t="str">
        <f t="shared" si="6"/>
        <v/>
      </c>
      <c r="N177" s="48" t="str">
        <f t="shared" si="7"/>
        <v/>
      </c>
    </row>
    <row r="178" ht="20.1" customHeight="1" spans="1:14">
      <c r="A178" s="12"/>
      <c r="B178" s="36"/>
      <c r="C178" s="37"/>
      <c r="D178" s="37"/>
      <c r="E178" s="37"/>
      <c r="F178" s="37"/>
      <c r="G178" s="37"/>
      <c r="H178" s="13" t="s">
        <v>3025</v>
      </c>
      <c r="I178" s="52" t="s">
        <v>3026</v>
      </c>
      <c r="J178" s="50"/>
      <c r="K178" s="50"/>
      <c r="L178" s="50"/>
      <c r="M178" s="48" t="str">
        <f t="shared" si="6"/>
        <v/>
      </c>
      <c r="N178" s="48" t="str">
        <f t="shared" si="7"/>
        <v/>
      </c>
    </row>
    <row r="179" ht="20.1" customHeight="1" spans="1:14">
      <c r="A179" s="12"/>
      <c r="B179" s="36"/>
      <c r="C179" s="37"/>
      <c r="D179" s="37"/>
      <c r="E179" s="37"/>
      <c r="F179" s="37"/>
      <c r="G179" s="37"/>
      <c r="H179" s="13" t="s">
        <v>3027</v>
      </c>
      <c r="I179" s="52" t="s">
        <v>3028</v>
      </c>
      <c r="J179" s="50"/>
      <c r="K179" s="50"/>
      <c r="L179" s="50"/>
      <c r="M179" s="48" t="str">
        <f t="shared" si="6"/>
        <v/>
      </c>
      <c r="N179" s="48" t="str">
        <f t="shared" si="7"/>
        <v/>
      </c>
    </row>
    <row r="180" ht="20.1" customHeight="1" spans="1:14">
      <c r="A180" s="12"/>
      <c r="B180" s="36"/>
      <c r="C180" s="37"/>
      <c r="D180" s="37"/>
      <c r="E180" s="37"/>
      <c r="F180" s="37"/>
      <c r="G180" s="37"/>
      <c r="H180" s="13" t="s">
        <v>3029</v>
      </c>
      <c r="I180" s="52" t="s">
        <v>3030</v>
      </c>
      <c r="J180" s="50"/>
      <c r="K180" s="50"/>
      <c r="L180" s="50"/>
      <c r="M180" s="48" t="str">
        <f t="shared" si="6"/>
        <v/>
      </c>
      <c r="N180" s="48" t="str">
        <f t="shared" si="7"/>
        <v/>
      </c>
    </row>
    <row r="181" ht="20.1" customHeight="1" spans="1:14">
      <c r="A181" s="12"/>
      <c r="B181" s="36"/>
      <c r="C181" s="37"/>
      <c r="D181" s="37"/>
      <c r="E181" s="37"/>
      <c r="F181" s="37"/>
      <c r="G181" s="37"/>
      <c r="H181" s="13" t="s">
        <v>3031</v>
      </c>
      <c r="I181" s="52" t="s">
        <v>3032</v>
      </c>
      <c r="J181" s="50"/>
      <c r="K181" s="50"/>
      <c r="L181" s="50"/>
      <c r="M181" s="48" t="str">
        <f t="shared" si="6"/>
        <v/>
      </c>
      <c r="N181" s="48" t="str">
        <f t="shared" si="7"/>
        <v/>
      </c>
    </row>
    <row r="182" ht="20.1" customHeight="1" spans="1:14">
      <c r="A182" s="12"/>
      <c r="B182" s="36"/>
      <c r="C182" s="37"/>
      <c r="D182" s="37"/>
      <c r="E182" s="37"/>
      <c r="F182" s="37"/>
      <c r="G182" s="37"/>
      <c r="H182" s="213" t="s">
        <v>3033</v>
      </c>
      <c r="I182" s="60" t="s">
        <v>3034</v>
      </c>
      <c r="J182" s="55"/>
      <c r="K182" s="61"/>
      <c r="L182" s="61"/>
      <c r="M182" s="48" t="str">
        <f t="shared" si="6"/>
        <v/>
      </c>
      <c r="N182" s="48" t="str">
        <f t="shared" si="7"/>
        <v/>
      </c>
    </row>
    <row r="183" ht="20.1" customHeight="1" spans="1:14">
      <c r="A183" s="12"/>
      <c r="B183" s="36"/>
      <c r="C183" s="37"/>
      <c r="D183" s="37"/>
      <c r="E183" s="37"/>
      <c r="F183" s="37"/>
      <c r="G183" s="37"/>
      <c r="H183" s="13" t="s">
        <v>3035</v>
      </c>
      <c r="I183" s="58" t="s">
        <v>3036</v>
      </c>
      <c r="J183" s="48">
        <f>SUM(J184:J193)</f>
        <v>151</v>
      </c>
      <c r="K183" s="48">
        <f>SUM(K184:K193)</f>
        <v>162</v>
      </c>
      <c r="L183" s="48">
        <f>SUM(L184:L193)</f>
        <v>0</v>
      </c>
      <c r="M183" s="48">
        <f t="shared" si="6"/>
        <v>0</v>
      </c>
      <c r="N183" s="48">
        <f t="shared" si="7"/>
        <v>0</v>
      </c>
    </row>
    <row r="184" ht="20.1" customHeight="1" spans="1:14">
      <c r="A184" s="12"/>
      <c r="B184" s="36"/>
      <c r="C184" s="37"/>
      <c r="D184" s="37"/>
      <c r="E184" s="37"/>
      <c r="F184" s="37"/>
      <c r="G184" s="37"/>
      <c r="H184" s="13" t="s">
        <v>3037</v>
      </c>
      <c r="I184" s="52" t="s">
        <v>3038</v>
      </c>
      <c r="J184" s="50">
        <v>90</v>
      </c>
      <c r="K184" s="50">
        <v>126</v>
      </c>
      <c r="L184" s="50"/>
      <c r="M184" s="48">
        <f t="shared" si="6"/>
        <v>0</v>
      </c>
      <c r="N184" s="48">
        <f t="shared" si="7"/>
        <v>0</v>
      </c>
    </row>
    <row r="185" ht="20.1" customHeight="1" spans="1:14">
      <c r="A185" s="12"/>
      <c r="B185" s="36"/>
      <c r="C185" s="37"/>
      <c r="D185" s="37"/>
      <c r="E185" s="37"/>
      <c r="F185" s="37"/>
      <c r="G185" s="37"/>
      <c r="H185" s="13" t="s">
        <v>3039</v>
      </c>
      <c r="I185" s="52" t="s">
        <v>3040</v>
      </c>
      <c r="J185" s="50"/>
      <c r="K185" s="50">
        <v>1</v>
      </c>
      <c r="L185" s="50"/>
      <c r="M185" s="48" t="str">
        <f t="shared" si="6"/>
        <v/>
      </c>
      <c r="N185" s="48">
        <f t="shared" si="7"/>
        <v>0</v>
      </c>
    </row>
    <row r="186" ht="20.1" customHeight="1" spans="1:14">
      <c r="A186" s="12"/>
      <c r="B186" s="36"/>
      <c r="C186" s="37"/>
      <c r="D186" s="37"/>
      <c r="E186" s="37"/>
      <c r="F186" s="37"/>
      <c r="G186" s="37"/>
      <c r="H186" s="13" t="s">
        <v>3041</v>
      </c>
      <c r="I186" s="52" t="s">
        <v>3042</v>
      </c>
      <c r="J186" s="50"/>
      <c r="K186" s="50">
        <v>17</v>
      </c>
      <c r="L186" s="50"/>
      <c r="M186" s="48" t="str">
        <f t="shared" si="6"/>
        <v/>
      </c>
      <c r="N186" s="48">
        <f t="shared" si="7"/>
        <v>0</v>
      </c>
    </row>
    <row r="187" ht="20.1" customHeight="1" spans="1:14">
      <c r="A187" s="12"/>
      <c r="B187" s="36"/>
      <c r="C187" s="37"/>
      <c r="D187" s="37"/>
      <c r="E187" s="37"/>
      <c r="F187" s="37"/>
      <c r="G187" s="37"/>
      <c r="H187" s="13" t="s">
        <v>3043</v>
      </c>
      <c r="I187" s="52" t="s">
        <v>3044</v>
      </c>
      <c r="J187" s="50">
        <v>5</v>
      </c>
      <c r="K187" s="50"/>
      <c r="L187" s="50"/>
      <c r="M187" s="48">
        <f t="shared" si="6"/>
        <v>0</v>
      </c>
      <c r="N187" s="48" t="str">
        <f t="shared" si="7"/>
        <v/>
      </c>
    </row>
    <row r="188" ht="20.1" customHeight="1" spans="1:14">
      <c r="A188" s="12"/>
      <c r="B188" s="36"/>
      <c r="C188" s="37"/>
      <c r="D188" s="37"/>
      <c r="E188" s="37"/>
      <c r="F188" s="37"/>
      <c r="G188" s="37"/>
      <c r="H188" s="13" t="s">
        <v>3045</v>
      </c>
      <c r="I188" s="52" t="s">
        <v>3046</v>
      </c>
      <c r="J188" s="50"/>
      <c r="K188" s="50">
        <v>11</v>
      </c>
      <c r="L188" s="50"/>
      <c r="M188" s="48" t="str">
        <f t="shared" si="6"/>
        <v/>
      </c>
      <c r="N188" s="48">
        <f t="shared" si="7"/>
        <v>0</v>
      </c>
    </row>
    <row r="189" ht="20.1" customHeight="1" spans="1:14">
      <c r="A189" s="12"/>
      <c r="B189" s="36"/>
      <c r="C189" s="37"/>
      <c r="D189" s="37"/>
      <c r="E189" s="37"/>
      <c r="F189" s="37"/>
      <c r="G189" s="37"/>
      <c r="H189" s="13" t="s">
        <v>3047</v>
      </c>
      <c r="I189" s="52" t="s">
        <v>3048</v>
      </c>
      <c r="J189" s="50"/>
      <c r="K189" s="50"/>
      <c r="L189" s="50"/>
      <c r="M189" s="48" t="str">
        <f t="shared" si="6"/>
        <v/>
      </c>
      <c r="N189" s="48" t="str">
        <f t="shared" si="7"/>
        <v/>
      </c>
    </row>
    <row r="190" ht="20.1" customHeight="1" spans="1:14">
      <c r="A190" s="12"/>
      <c r="B190" s="36"/>
      <c r="C190" s="37"/>
      <c r="D190" s="37"/>
      <c r="E190" s="37"/>
      <c r="F190" s="37"/>
      <c r="G190" s="37"/>
      <c r="H190" s="13" t="s">
        <v>3049</v>
      </c>
      <c r="I190" s="62" t="s">
        <v>3050</v>
      </c>
      <c r="J190" s="50"/>
      <c r="K190" s="50"/>
      <c r="L190" s="50"/>
      <c r="M190" s="48" t="str">
        <f t="shared" si="6"/>
        <v/>
      </c>
      <c r="N190" s="48" t="str">
        <f t="shared" si="7"/>
        <v/>
      </c>
    </row>
    <row r="191" ht="20.1" customHeight="1" spans="1:14">
      <c r="A191" s="12"/>
      <c r="B191" s="36"/>
      <c r="C191" s="37"/>
      <c r="D191" s="37"/>
      <c r="E191" s="37"/>
      <c r="F191" s="37"/>
      <c r="G191" s="37"/>
      <c r="H191" s="13" t="s">
        <v>3051</v>
      </c>
      <c r="I191" s="52" t="s">
        <v>3052</v>
      </c>
      <c r="J191" s="50">
        <v>5</v>
      </c>
      <c r="K191" s="50"/>
      <c r="L191" s="50"/>
      <c r="M191" s="48">
        <f t="shared" si="6"/>
        <v>0</v>
      </c>
      <c r="N191" s="48" t="str">
        <f t="shared" si="7"/>
        <v/>
      </c>
    </row>
    <row r="192" ht="20.1" customHeight="1" spans="1:14">
      <c r="A192" s="12"/>
      <c r="B192" s="36"/>
      <c r="C192" s="37"/>
      <c r="D192" s="37"/>
      <c r="E192" s="37"/>
      <c r="F192" s="37"/>
      <c r="G192" s="37"/>
      <c r="H192" s="13" t="s">
        <v>3053</v>
      </c>
      <c r="I192" s="52" t="s">
        <v>3054</v>
      </c>
      <c r="J192" s="50">
        <v>51</v>
      </c>
      <c r="K192" s="50">
        <v>6</v>
      </c>
      <c r="L192" s="50"/>
      <c r="M192" s="48">
        <f t="shared" si="6"/>
        <v>0</v>
      </c>
      <c r="N192" s="48">
        <f t="shared" si="7"/>
        <v>0</v>
      </c>
    </row>
    <row r="193" ht="20.1" customHeight="1" spans="1:14">
      <c r="A193" s="12"/>
      <c r="B193" s="36"/>
      <c r="C193" s="37"/>
      <c r="D193" s="37"/>
      <c r="E193" s="37"/>
      <c r="F193" s="37"/>
      <c r="G193" s="37"/>
      <c r="H193" s="13" t="s">
        <v>3055</v>
      </c>
      <c r="I193" s="52" t="s">
        <v>3056</v>
      </c>
      <c r="J193" s="50"/>
      <c r="K193" s="50">
        <v>1</v>
      </c>
      <c r="L193" s="50"/>
      <c r="M193" s="48" t="str">
        <f t="shared" si="6"/>
        <v/>
      </c>
      <c r="N193" s="48">
        <f t="shared" si="7"/>
        <v>0</v>
      </c>
    </row>
    <row r="194" ht="20.1" customHeight="1" spans="1:14">
      <c r="A194" s="12"/>
      <c r="B194" s="36"/>
      <c r="C194" s="37"/>
      <c r="D194" s="37"/>
      <c r="E194" s="37"/>
      <c r="F194" s="37"/>
      <c r="G194" s="37"/>
      <c r="H194" s="13" t="s">
        <v>2319</v>
      </c>
      <c r="I194" s="49" t="s">
        <v>3057</v>
      </c>
      <c r="J194" s="48">
        <f>SUM(J195:J209)</f>
        <v>0</v>
      </c>
      <c r="K194" s="48">
        <f>SUM(K195:K209)</f>
        <v>889</v>
      </c>
      <c r="L194" s="48">
        <f>SUM(L195:L209)</f>
        <v>0</v>
      </c>
      <c r="M194" s="48" t="str">
        <f t="shared" si="6"/>
        <v/>
      </c>
      <c r="N194" s="48">
        <f t="shared" si="7"/>
        <v>0</v>
      </c>
    </row>
    <row r="195" ht="20.1" customHeight="1" spans="1:14">
      <c r="A195" s="12"/>
      <c r="B195" s="36"/>
      <c r="C195" s="37"/>
      <c r="D195" s="37"/>
      <c r="E195" s="37"/>
      <c r="F195" s="37"/>
      <c r="G195" s="37"/>
      <c r="H195" s="13" t="s">
        <v>3058</v>
      </c>
      <c r="I195" s="46" t="s">
        <v>3059</v>
      </c>
      <c r="J195" s="50"/>
      <c r="K195" s="50"/>
      <c r="L195" s="50"/>
      <c r="M195" s="48" t="str">
        <f t="shared" si="6"/>
        <v/>
      </c>
      <c r="N195" s="48" t="str">
        <f t="shared" si="7"/>
        <v/>
      </c>
    </row>
    <row r="196" ht="20.1" customHeight="1" spans="1:14">
      <c r="A196" s="12"/>
      <c r="B196" s="36"/>
      <c r="C196" s="37"/>
      <c r="D196" s="37"/>
      <c r="E196" s="37"/>
      <c r="F196" s="37"/>
      <c r="G196" s="37"/>
      <c r="H196" s="13" t="s">
        <v>3060</v>
      </c>
      <c r="I196" s="46" t="s">
        <v>3061</v>
      </c>
      <c r="J196" s="50"/>
      <c r="K196" s="50"/>
      <c r="L196" s="50"/>
      <c r="M196" s="48" t="str">
        <f t="shared" si="6"/>
        <v/>
      </c>
      <c r="N196" s="48" t="str">
        <f t="shared" si="7"/>
        <v/>
      </c>
    </row>
    <row r="197" ht="20.1" customHeight="1" spans="1:14">
      <c r="A197" s="12"/>
      <c r="B197" s="36"/>
      <c r="C197" s="37"/>
      <c r="D197" s="37"/>
      <c r="E197" s="37"/>
      <c r="F197" s="37"/>
      <c r="G197" s="37"/>
      <c r="H197" s="13" t="s">
        <v>3062</v>
      </c>
      <c r="I197" s="46" t="s">
        <v>3063</v>
      </c>
      <c r="J197" s="50"/>
      <c r="K197" s="50"/>
      <c r="L197" s="50"/>
      <c r="M197" s="48" t="str">
        <f t="shared" si="6"/>
        <v/>
      </c>
      <c r="N197" s="48" t="str">
        <f t="shared" si="7"/>
        <v/>
      </c>
    </row>
    <row r="198" ht="20.1" customHeight="1" spans="1:14">
      <c r="A198" s="12"/>
      <c r="B198" s="36"/>
      <c r="C198" s="37"/>
      <c r="D198" s="37"/>
      <c r="E198" s="37"/>
      <c r="F198" s="37"/>
      <c r="G198" s="37"/>
      <c r="H198" s="13" t="s">
        <v>3064</v>
      </c>
      <c r="I198" s="46" t="s">
        <v>3065</v>
      </c>
      <c r="J198" s="50"/>
      <c r="K198" s="50"/>
      <c r="L198" s="50"/>
      <c r="M198" s="48" t="str">
        <f t="shared" si="6"/>
        <v/>
      </c>
      <c r="N198" s="48" t="str">
        <f t="shared" si="7"/>
        <v/>
      </c>
    </row>
    <row r="199" ht="20.1" customHeight="1" spans="1:14">
      <c r="A199" s="12"/>
      <c r="B199" s="36"/>
      <c r="C199" s="37"/>
      <c r="D199" s="37"/>
      <c r="E199" s="37"/>
      <c r="F199" s="37"/>
      <c r="G199" s="37"/>
      <c r="H199" s="13" t="s">
        <v>3066</v>
      </c>
      <c r="I199" s="46" t="s">
        <v>3067</v>
      </c>
      <c r="J199" s="50"/>
      <c r="K199" s="50"/>
      <c r="L199" s="50"/>
      <c r="M199" s="48" t="str">
        <f t="shared" si="6"/>
        <v/>
      </c>
      <c r="N199" s="48" t="str">
        <f t="shared" si="7"/>
        <v/>
      </c>
    </row>
    <row r="200" ht="20.1" customHeight="1" spans="1:14">
      <c r="A200" s="12"/>
      <c r="B200" s="36"/>
      <c r="C200" s="37"/>
      <c r="D200" s="37"/>
      <c r="E200" s="37"/>
      <c r="F200" s="37"/>
      <c r="G200" s="37"/>
      <c r="H200" s="13" t="s">
        <v>3068</v>
      </c>
      <c r="I200" s="46" t="s">
        <v>3069</v>
      </c>
      <c r="J200" s="50"/>
      <c r="K200" s="50"/>
      <c r="L200" s="50"/>
      <c r="M200" s="48" t="str">
        <f t="shared" ref="M200:M246" si="8">IF(J200=0,"",ROUND(L200/J200*100,1))</f>
        <v/>
      </c>
      <c r="N200" s="48" t="str">
        <f t="shared" ref="N200:N246" si="9">IF(K200=0,"",ROUND(L200/K200*100,1))</f>
        <v/>
      </c>
    </row>
    <row r="201" ht="20.1" customHeight="1" spans="1:14">
      <c r="A201" s="12"/>
      <c r="B201" s="36"/>
      <c r="C201" s="37"/>
      <c r="D201" s="37"/>
      <c r="E201" s="37"/>
      <c r="F201" s="37"/>
      <c r="G201" s="37"/>
      <c r="H201" s="13" t="s">
        <v>3070</v>
      </c>
      <c r="I201" s="46" t="s">
        <v>3071</v>
      </c>
      <c r="J201" s="50"/>
      <c r="K201" s="50"/>
      <c r="L201" s="50"/>
      <c r="M201" s="48" t="str">
        <f t="shared" si="8"/>
        <v/>
      </c>
      <c r="N201" s="48" t="str">
        <f t="shared" si="9"/>
        <v/>
      </c>
    </row>
    <row r="202" ht="20.1" customHeight="1" spans="1:14">
      <c r="A202" s="12"/>
      <c r="B202" s="36"/>
      <c r="C202" s="37"/>
      <c r="D202" s="37"/>
      <c r="E202" s="37"/>
      <c r="F202" s="37"/>
      <c r="G202" s="37"/>
      <c r="H202" s="13" t="s">
        <v>3072</v>
      </c>
      <c r="I202" s="46" t="s">
        <v>3073</v>
      </c>
      <c r="J202" s="50"/>
      <c r="K202" s="50"/>
      <c r="L202" s="50"/>
      <c r="M202" s="48" t="str">
        <f t="shared" si="8"/>
        <v/>
      </c>
      <c r="N202" s="48" t="str">
        <f t="shared" si="9"/>
        <v/>
      </c>
    </row>
    <row r="203" ht="20.1" customHeight="1" spans="1:14">
      <c r="A203" s="12"/>
      <c r="B203" s="36"/>
      <c r="C203" s="37"/>
      <c r="D203" s="37"/>
      <c r="E203" s="37"/>
      <c r="F203" s="37"/>
      <c r="G203" s="37"/>
      <c r="H203" s="13" t="s">
        <v>3074</v>
      </c>
      <c r="I203" s="46" t="s">
        <v>3075</v>
      </c>
      <c r="J203" s="50"/>
      <c r="K203" s="50"/>
      <c r="L203" s="50"/>
      <c r="M203" s="48" t="str">
        <f t="shared" si="8"/>
        <v/>
      </c>
      <c r="N203" s="48" t="str">
        <f t="shared" si="9"/>
        <v/>
      </c>
    </row>
    <row r="204" ht="20.1" customHeight="1" spans="1:14">
      <c r="A204" s="12"/>
      <c r="B204" s="36"/>
      <c r="C204" s="37"/>
      <c r="D204" s="37"/>
      <c r="E204" s="37"/>
      <c r="F204" s="37"/>
      <c r="G204" s="37"/>
      <c r="H204" s="13" t="s">
        <v>3076</v>
      </c>
      <c r="I204" s="46" t="s">
        <v>3077</v>
      </c>
      <c r="J204" s="50"/>
      <c r="K204" s="50"/>
      <c r="L204" s="50"/>
      <c r="M204" s="48" t="str">
        <f t="shared" si="8"/>
        <v/>
      </c>
      <c r="N204" s="48" t="str">
        <f t="shared" si="9"/>
        <v/>
      </c>
    </row>
    <row r="205" ht="20.1" customHeight="1" spans="1:14">
      <c r="A205" s="12"/>
      <c r="B205" s="36"/>
      <c r="C205" s="37"/>
      <c r="D205" s="37"/>
      <c r="E205" s="37"/>
      <c r="F205" s="37"/>
      <c r="G205" s="37"/>
      <c r="H205" s="13" t="s">
        <v>3078</v>
      </c>
      <c r="I205" s="46" t="s">
        <v>3079</v>
      </c>
      <c r="J205" s="50"/>
      <c r="K205" s="50"/>
      <c r="L205" s="50"/>
      <c r="M205" s="48" t="str">
        <f t="shared" si="8"/>
        <v/>
      </c>
      <c r="N205" s="48" t="str">
        <f t="shared" si="9"/>
        <v/>
      </c>
    </row>
    <row r="206" ht="20.1" customHeight="1" spans="1:14">
      <c r="A206" s="12"/>
      <c r="B206" s="36"/>
      <c r="C206" s="37"/>
      <c r="D206" s="37"/>
      <c r="E206" s="37"/>
      <c r="F206" s="37"/>
      <c r="G206" s="37"/>
      <c r="H206" s="13" t="s">
        <v>3080</v>
      </c>
      <c r="I206" s="46" t="s">
        <v>3081</v>
      </c>
      <c r="J206" s="50"/>
      <c r="K206" s="50"/>
      <c r="L206" s="50"/>
      <c r="M206" s="48" t="str">
        <f t="shared" si="8"/>
        <v/>
      </c>
      <c r="N206" s="48" t="str">
        <f t="shared" si="9"/>
        <v/>
      </c>
    </row>
    <row r="207" ht="20.1" customHeight="1" spans="1:14">
      <c r="A207" s="12"/>
      <c r="B207" s="36"/>
      <c r="C207" s="37"/>
      <c r="D207" s="37"/>
      <c r="E207" s="37"/>
      <c r="F207" s="37"/>
      <c r="G207" s="37"/>
      <c r="H207" s="13" t="s">
        <v>3082</v>
      </c>
      <c r="I207" s="46" t="s">
        <v>3083</v>
      </c>
      <c r="J207" s="50"/>
      <c r="K207" s="50"/>
      <c r="L207" s="50"/>
      <c r="M207" s="48" t="str">
        <f t="shared" si="8"/>
        <v/>
      </c>
      <c r="N207" s="48" t="str">
        <f t="shared" si="9"/>
        <v/>
      </c>
    </row>
    <row r="208" ht="20.1" customHeight="1" spans="1:14">
      <c r="A208" s="12"/>
      <c r="B208" s="36"/>
      <c r="C208" s="37"/>
      <c r="D208" s="37"/>
      <c r="E208" s="37"/>
      <c r="F208" s="37"/>
      <c r="G208" s="37"/>
      <c r="H208" s="13" t="s">
        <v>3084</v>
      </c>
      <c r="I208" s="46" t="s">
        <v>3085</v>
      </c>
      <c r="J208" s="50"/>
      <c r="K208" s="50">
        <v>874</v>
      </c>
      <c r="L208" s="50"/>
      <c r="M208" s="48" t="str">
        <f t="shared" si="8"/>
        <v/>
      </c>
      <c r="N208" s="48">
        <f t="shared" si="9"/>
        <v>0</v>
      </c>
    </row>
    <row r="209" ht="20.1" customHeight="1" spans="1:14">
      <c r="A209" s="12"/>
      <c r="B209" s="36"/>
      <c r="C209" s="37"/>
      <c r="D209" s="37"/>
      <c r="E209" s="37"/>
      <c r="F209" s="37"/>
      <c r="G209" s="37"/>
      <c r="H209" s="13" t="s">
        <v>3086</v>
      </c>
      <c r="I209" s="46" t="s">
        <v>3087</v>
      </c>
      <c r="J209" s="50"/>
      <c r="K209" s="50">
        <v>15</v>
      </c>
      <c r="L209" s="50"/>
      <c r="M209" s="48" t="str">
        <f t="shared" si="8"/>
        <v/>
      </c>
      <c r="N209" s="48">
        <f t="shared" si="9"/>
        <v>0</v>
      </c>
    </row>
    <row r="210" ht="20.1" customHeight="1" spans="1:14">
      <c r="A210" s="12"/>
      <c r="B210" s="36"/>
      <c r="C210" s="37"/>
      <c r="D210" s="37"/>
      <c r="E210" s="37"/>
      <c r="F210" s="37"/>
      <c r="G210" s="37"/>
      <c r="H210" s="13" t="s">
        <v>2331</v>
      </c>
      <c r="I210" s="49" t="s">
        <v>3088</v>
      </c>
      <c r="J210" s="48">
        <f>SUM(J211:J225)</f>
        <v>0</v>
      </c>
      <c r="K210" s="48">
        <f>SUM(K211:K225)</f>
        <v>0</v>
      </c>
      <c r="L210" s="48">
        <f>SUM(L211:L225)</f>
        <v>0</v>
      </c>
      <c r="M210" s="48" t="str">
        <f t="shared" si="8"/>
        <v/>
      </c>
      <c r="N210" s="48" t="str">
        <f t="shared" si="9"/>
        <v/>
      </c>
    </row>
    <row r="211" ht="20.1" customHeight="1" spans="1:14">
      <c r="A211" s="12"/>
      <c r="B211" s="36"/>
      <c r="C211" s="37"/>
      <c r="D211" s="37"/>
      <c r="E211" s="37"/>
      <c r="F211" s="37"/>
      <c r="G211" s="37"/>
      <c r="H211" s="13" t="s">
        <v>3089</v>
      </c>
      <c r="I211" s="46" t="s">
        <v>3090</v>
      </c>
      <c r="J211" s="50"/>
      <c r="K211" s="50"/>
      <c r="L211" s="50"/>
      <c r="M211" s="48" t="str">
        <f t="shared" si="8"/>
        <v/>
      </c>
      <c r="N211" s="48" t="str">
        <f t="shared" si="9"/>
        <v/>
      </c>
    </row>
    <row r="212" ht="20.1" customHeight="1" spans="1:14">
      <c r="A212" s="12"/>
      <c r="B212" s="36"/>
      <c r="C212" s="37"/>
      <c r="D212" s="37"/>
      <c r="E212" s="37"/>
      <c r="F212" s="37"/>
      <c r="G212" s="37"/>
      <c r="H212" s="13" t="s">
        <v>3091</v>
      </c>
      <c r="I212" s="46" t="s">
        <v>3092</v>
      </c>
      <c r="J212" s="50"/>
      <c r="K212" s="50"/>
      <c r="L212" s="50"/>
      <c r="M212" s="48" t="str">
        <f t="shared" si="8"/>
        <v/>
      </c>
      <c r="N212" s="48" t="str">
        <f t="shared" si="9"/>
        <v/>
      </c>
    </row>
    <row r="213" ht="20.1" customHeight="1" spans="1:14">
      <c r="A213" s="12"/>
      <c r="B213" s="36"/>
      <c r="C213" s="37"/>
      <c r="D213" s="37"/>
      <c r="E213" s="37"/>
      <c r="F213" s="37"/>
      <c r="G213" s="37"/>
      <c r="H213" s="13" t="s">
        <v>3093</v>
      </c>
      <c r="I213" s="46" t="s">
        <v>3094</v>
      </c>
      <c r="J213" s="50"/>
      <c r="K213" s="50"/>
      <c r="L213" s="50"/>
      <c r="M213" s="48" t="str">
        <f t="shared" si="8"/>
        <v/>
      </c>
      <c r="N213" s="48" t="str">
        <f t="shared" si="9"/>
        <v/>
      </c>
    </row>
    <row r="214" ht="20.1" customHeight="1" spans="1:14">
      <c r="A214" s="12"/>
      <c r="B214" s="36"/>
      <c r="C214" s="37"/>
      <c r="D214" s="37"/>
      <c r="E214" s="37"/>
      <c r="F214" s="37"/>
      <c r="G214" s="37"/>
      <c r="H214" s="13" t="s">
        <v>3095</v>
      </c>
      <c r="I214" s="46" t="s">
        <v>3096</v>
      </c>
      <c r="J214" s="50"/>
      <c r="K214" s="50"/>
      <c r="L214" s="50"/>
      <c r="M214" s="48" t="str">
        <f t="shared" si="8"/>
        <v/>
      </c>
      <c r="N214" s="48" t="str">
        <f t="shared" si="9"/>
        <v/>
      </c>
    </row>
    <row r="215" ht="20.1" customHeight="1" spans="1:14">
      <c r="A215" s="12"/>
      <c r="B215" s="36"/>
      <c r="C215" s="37"/>
      <c r="D215" s="37"/>
      <c r="E215" s="37"/>
      <c r="F215" s="37"/>
      <c r="G215" s="37"/>
      <c r="H215" s="13" t="s">
        <v>3097</v>
      </c>
      <c r="I215" s="46" t="s">
        <v>3098</v>
      </c>
      <c r="J215" s="50"/>
      <c r="K215" s="50"/>
      <c r="L215" s="50"/>
      <c r="M215" s="48" t="str">
        <f t="shared" si="8"/>
        <v/>
      </c>
      <c r="N215" s="48" t="str">
        <f t="shared" si="9"/>
        <v/>
      </c>
    </row>
    <row r="216" ht="20.1" customHeight="1" spans="1:14">
      <c r="A216" s="12"/>
      <c r="B216" s="36"/>
      <c r="C216" s="37"/>
      <c r="D216" s="37"/>
      <c r="E216" s="37"/>
      <c r="F216" s="37"/>
      <c r="G216" s="37"/>
      <c r="H216" s="13" t="s">
        <v>3099</v>
      </c>
      <c r="I216" s="46" t="s">
        <v>3100</v>
      </c>
      <c r="J216" s="50"/>
      <c r="K216" s="50"/>
      <c r="L216" s="50"/>
      <c r="M216" s="48" t="str">
        <f t="shared" si="8"/>
        <v/>
      </c>
      <c r="N216" s="48" t="str">
        <f t="shared" si="9"/>
        <v/>
      </c>
    </row>
    <row r="217" ht="20.1" customHeight="1" spans="1:14">
      <c r="A217" s="12"/>
      <c r="B217" s="36"/>
      <c r="C217" s="37"/>
      <c r="D217" s="37"/>
      <c r="E217" s="37"/>
      <c r="F217" s="37"/>
      <c r="G217" s="37"/>
      <c r="H217" s="13" t="s">
        <v>3101</v>
      </c>
      <c r="I217" s="46" t="s">
        <v>3102</v>
      </c>
      <c r="J217" s="50"/>
      <c r="K217" s="50"/>
      <c r="L217" s="50"/>
      <c r="M217" s="48" t="str">
        <f t="shared" si="8"/>
        <v/>
      </c>
      <c r="N217" s="48" t="str">
        <f t="shared" si="9"/>
        <v/>
      </c>
    </row>
    <row r="218" ht="20.1" customHeight="1" spans="1:14">
      <c r="A218" s="12"/>
      <c r="B218" s="36"/>
      <c r="C218" s="37"/>
      <c r="D218" s="37"/>
      <c r="E218" s="37"/>
      <c r="F218" s="37"/>
      <c r="G218" s="37"/>
      <c r="H218" s="13" t="s">
        <v>3103</v>
      </c>
      <c r="I218" s="46" t="s">
        <v>3104</v>
      </c>
      <c r="J218" s="50"/>
      <c r="K218" s="50"/>
      <c r="L218" s="50"/>
      <c r="M218" s="48" t="str">
        <f t="shared" si="8"/>
        <v/>
      </c>
      <c r="N218" s="48" t="str">
        <f t="shared" si="9"/>
        <v/>
      </c>
    </row>
    <row r="219" ht="20.1" customHeight="1" spans="1:14">
      <c r="A219" s="12"/>
      <c r="B219" s="36"/>
      <c r="C219" s="37"/>
      <c r="D219" s="37"/>
      <c r="E219" s="37"/>
      <c r="F219" s="37"/>
      <c r="G219" s="37"/>
      <c r="H219" s="13" t="s">
        <v>3105</v>
      </c>
      <c r="I219" s="46" t="s">
        <v>3106</v>
      </c>
      <c r="J219" s="50"/>
      <c r="K219" s="50"/>
      <c r="L219" s="50"/>
      <c r="M219" s="48" t="str">
        <f t="shared" si="8"/>
        <v/>
      </c>
      <c r="N219" s="48" t="str">
        <f t="shared" si="9"/>
        <v/>
      </c>
    </row>
    <row r="220" ht="20.1" customHeight="1" spans="1:14">
      <c r="A220" s="12"/>
      <c r="B220" s="36"/>
      <c r="C220" s="37"/>
      <c r="D220" s="37"/>
      <c r="E220" s="37"/>
      <c r="F220" s="37"/>
      <c r="G220" s="37"/>
      <c r="H220" s="13" t="s">
        <v>3107</v>
      </c>
      <c r="I220" s="46" t="s">
        <v>3108</v>
      </c>
      <c r="J220" s="50"/>
      <c r="K220" s="50"/>
      <c r="L220" s="50"/>
      <c r="M220" s="48" t="str">
        <f t="shared" si="8"/>
        <v/>
      </c>
      <c r="N220" s="48" t="str">
        <f t="shared" si="9"/>
        <v/>
      </c>
    </row>
    <row r="221" ht="20.1" customHeight="1" spans="1:14">
      <c r="A221" s="12"/>
      <c r="B221" s="36"/>
      <c r="C221" s="37"/>
      <c r="D221" s="37"/>
      <c r="E221" s="37"/>
      <c r="F221" s="37"/>
      <c r="G221" s="37"/>
      <c r="H221" s="13" t="s">
        <v>3109</v>
      </c>
      <c r="I221" s="46" t="s">
        <v>3110</v>
      </c>
      <c r="J221" s="50"/>
      <c r="K221" s="50"/>
      <c r="L221" s="50"/>
      <c r="M221" s="48" t="str">
        <f t="shared" si="8"/>
        <v/>
      </c>
      <c r="N221" s="48" t="str">
        <f t="shared" si="9"/>
        <v/>
      </c>
    </row>
    <row r="222" ht="20.1" customHeight="1" spans="1:14">
      <c r="A222" s="12"/>
      <c r="B222" s="36"/>
      <c r="C222" s="37"/>
      <c r="D222" s="37"/>
      <c r="E222" s="37"/>
      <c r="F222" s="37"/>
      <c r="G222" s="37"/>
      <c r="H222" s="13" t="s">
        <v>3111</v>
      </c>
      <c r="I222" s="46" t="s">
        <v>3112</v>
      </c>
      <c r="J222" s="50"/>
      <c r="K222" s="50"/>
      <c r="L222" s="50"/>
      <c r="M222" s="48" t="str">
        <f t="shared" si="8"/>
        <v/>
      </c>
      <c r="N222" s="48" t="str">
        <f t="shared" si="9"/>
        <v/>
      </c>
    </row>
    <row r="223" ht="20.1" customHeight="1" spans="1:14">
      <c r="A223" s="12"/>
      <c r="B223" s="36"/>
      <c r="C223" s="37"/>
      <c r="D223" s="37"/>
      <c r="E223" s="37"/>
      <c r="F223" s="37"/>
      <c r="G223" s="37"/>
      <c r="H223" s="13" t="s">
        <v>3113</v>
      </c>
      <c r="I223" s="46" t="s">
        <v>3114</v>
      </c>
      <c r="J223" s="50"/>
      <c r="K223" s="50"/>
      <c r="L223" s="50"/>
      <c r="M223" s="48" t="str">
        <f t="shared" si="8"/>
        <v/>
      </c>
      <c r="N223" s="48" t="str">
        <f t="shared" si="9"/>
        <v/>
      </c>
    </row>
    <row r="224" ht="20.1" customHeight="1" spans="1:14">
      <c r="A224" s="12"/>
      <c r="B224" s="36"/>
      <c r="C224" s="37"/>
      <c r="D224" s="37"/>
      <c r="E224" s="37"/>
      <c r="F224" s="37"/>
      <c r="G224" s="37"/>
      <c r="H224" s="13" t="s">
        <v>3115</v>
      </c>
      <c r="I224" s="46" t="s">
        <v>3116</v>
      </c>
      <c r="J224" s="50"/>
      <c r="K224" s="50"/>
      <c r="L224" s="50"/>
      <c r="M224" s="48" t="str">
        <f t="shared" si="8"/>
        <v/>
      </c>
      <c r="N224" s="48" t="str">
        <f t="shared" si="9"/>
        <v/>
      </c>
    </row>
    <row r="225" ht="20.1" customHeight="1" spans="1:14">
      <c r="A225" s="12"/>
      <c r="B225" s="36"/>
      <c r="C225" s="37"/>
      <c r="D225" s="37"/>
      <c r="E225" s="37"/>
      <c r="F225" s="37"/>
      <c r="G225" s="37"/>
      <c r="H225" s="13" t="s">
        <v>3117</v>
      </c>
      <c r="I225" s="46" t="s">
        <v>3118</v>
      </c>
      <c r="J225" s="50"/>
      <c r="K225" s="50"/>
      <c r="L225" s="50"/>
      <c r="M225" s="48" t="str">
        <f t="shared" si="8"/>
        <v/>
      </c>
      <c r="N225" s="48" t="str">
        <f t="shared" si="9"/>
        <v/>
      </c>
    </row>
    <row r="226" ht="20.1" customHeight="1" spans="1:14">
      <c r="A226" s="12"/>
      <c r="B226" s="36"/>
      <c r="C226" s="37"/>
      <c r="D226" s="37"/>
      <c r="E226" s="37"/>
      <c r="F226" s="37"/>
      <c r="G226" s="37"/>
      <c r="H226" s="213" t="s">
        <v>3119</v>
      </c>
      <c r="I226" s="49" t="s">
        <v>3120</v>
      </c>
      <c r="J226" s="48">
        <f>SUM(J227,J240)</f>
        <v>320</v>
      </c>
      <c r="K226" s="48">
        <f>SUM(K227,K240)</f>
        <v>0</v>
      </c>
      <c r="L226" s="48">
        <f>SUM(L227,L240)</f>
        <v>0</v>
      </c>
      <c r="M226" s="48">
        <f t="shared" si="8"/>
        <v>0</v>
      </c>
      <c r="N226" s="48" t="str">
        <f t="shared" si="9"/>
        <v/>
      </c>
    </row>
    <row r="227" ht="20.1" customHeight="1" spans="1:14">
      <c r="A227" s="12"/>
      <c r="B227" s="36"/>
      <c r="C227" s="37"/>
      <c r="D227" s="37"/>
      <c r="E227" s="37"/>
      <c r="F227" s="37"/>
      <c r="G227" s="37"/>
      <c r="H227" s="213" t="s">
        <v>3121</v>
      </c>
      <c r="I227" s="49" t="s">
        <v>3122</v>
      </c>
      <c r="J227" s="48">
        <f>SUM(J228:J239)</f>
        <v>320</v>
      </c>
      <c r="K227" s="48">
        <f>SUM(K228:K239)</f>
        <v>0</v>
      </c>
      <c r="L227" s="48">
        <f>SUM(L228:L239)</f>
        <v>0</v>
      </c>
      <c r="M227" s="48">
        <f t="shared" si="8"/>
        <v>0</v>
      </c>
      <c r="N227" s="48" t="str">
        <f t="shared" si="9"/>
        <v/>
      </c>
    </row>
    <row r="228" ht="20.1" customHeight="1" spans="1:14">
      <c r="A228" s="12"/>
      <c r="B228" s="36"/>
      <c r="C228" s="37"/>
      <c r="D228" s="37"/>
      <c r="E228" s="37"/>
      <c r="F228" s="37"/>
      <c r="G228" s="37"/>
      <c r="H228" s="213" t="s">
        <v>3123</v>
      </c>
      <c r="I228" s="46" t="s">
        <v>3124</v>
      </c>
      <c r="J228" s="50"/>
      <c r="K228" s="50"/>
      <c r="L228" s="50"/>
      <c r="M228" s="48" t="str">
        <f t="shared" si="8"/>
        <v/>
      </c>
      <c r="N228" s="48" t="str">
        <f t="shared" si="9"/>
        <v/>
      </c>
    </row>
    <row r="229" ht="20.1" customHeight="1" spans="1:14">
      <c r="A229" s="12"/>
      <c r="B229" s="36"/>
      <c r="C229" s="37"/>
      <c r="D229" s="37"/>
      <c r="E229" s="37"/>
      <c r="F229" s="37"/>
      <c r="G229" s="37"/>
      <c r="H229" s="213" t="s">
        <v>3125</v>
      </c>
      <c r="I229" s="46" t="s">
        <v>3126</v>
      </c>
      <c r="J229" s="50"/>
      <c r="K229" s="50"/>
      <c r="L229" s="50"/>
      <c r="M229" s="48" t="str">
        <f t="shared" si="8"/>
        <v/>
      </c>
      <c r="N229" s="48" t="str">
        <f t="shared" si="9"/>
        <v/>
      </c>
    </row>
    <row r="230" ht="20.1" customHeight="1" spans="1:14">
      <c r="A230" s="12"/>
      <c r="B230" s="36"/>
      <c r="C230" s="37"/>
      <c r="D230" s="37"/>
      <c r="E230" s="37"/>
      <c r="F230" s="37"/>
      <c r="G230" s="37"/>
      <c r="H230" s="213" t="s">
        <v>3127</v>
      </c>
      <c r="I230" s="46" t="s">
        <v>3128</v>
      </c>
      <c r="J230" s="50"/>
      <c r="K230" s="50"/>
      <c r="L230" s="50"/>
      <c r="M230" s="48" t="str">
        <f t="shared" si="8"/>
        <v/>
      </c>
      <c r="N230" s="48" t="str">
        <f t="shared" si="9"/>
        <v/>
      </c>
    </row>
    <row r="231" ht="20.1" customHeight="1" spans="1:14">
      <c r="A231" s="12"/>
      <c r="B231" s="36"/>
      <c r="C231" s="37"/>
      <c r="D231" s="37"/>
      <c r="E231" s="37"/>
      <c r="F231" s="37"/>
      <c r="G231" s="37"/>
      <c r="H231" s="213" t="s">
        <v>3129</v>
      </c>
      <c r="I231" s="46" t="s">
        <v>3130</v>
      </c>
      <c r="J231" s="50"/>
      <c r="K231" s="50"/>
      <c r="L231" s="50"/>
      <c r="M231" s="48" t="str">
        <f t="shared" si="8"/>
        <v/>
      </c>
      <c r="N231" s="48" t="str">
        <f t="shared" si="9"/>
        <v/>
      </c>
    </row>
    <row r="232" ht="20.1" customHeight="1" spans="1:14">
      <c r="A232" s="12"/>
      <c r="B232" s="36"/>
      <c r="C232" s="37"/>
      <c r="D232" s="37"/>
      <c r="E232" s="37"/>
      <c r="F232" s="37"/>
      <c r="G232" s="37"/>
      <c r="H232" s="213" t="s">
        <v>3131</v>
      </c>
      <c r="I232" s="46" t="s">
        <v>3132</v>
      </c>
      <c r="J232" s="50"/>
      <c r="K232" s="50"/>
      <c r="L232" s="50"/>
      <c r="M232" s="48" t="str">
        <f t="shared" si="8"/>
        <v/>
      </c>
      <c r="N232" s="48" t="str">
        <f t="shared" si="9"/>
        <v/>
      </c>
    </row>
    <row r="233" ht="20.1" customHeight="1" spans="1:14">
      <c r="A233" s="12"/>
      <c r="B233" s="36"/>
      <c r="C233" s="37"/>
      <c r="D233" s="37"/>
      <c r="E233" s="37"/>
      <c r="F233" s="37"/>
      <c r="G233" s="37"/>
      <c r="H233" s="213" t="s">
        <v>3133</v>
      </c>
      <c r="I233" s="46" t="s">
        <v>3134</v>
      </c>
      <c r="J233" s="50"/>
      <c r="K233" s="50"/>
      <c r="L233" s="50"/>
      <c r="M233" s="48" t="str">
        <f t="shared" si="8"/>
        <v/>
      </c>
      <c r="N233" s="48" t="str">
        <f t="shared" si="9"/>
        <v/>
      </c>
    </row>
    <row r="234" ht="20.1" customHeight="1" spans="1:14">
      <c r="A234" s="12"/>
      <c r="B234" s="36"/>
      <c r="C234" s="37"/>
      <c r="D234" s="37"/>
      <c r="E234" s="37"/>
      <c r="F234" s="37"/>
      <c r="G234" s="37"/>
      <c r="H234" s="213" t="s">
        <v>3135</v>
      </c>
      <c r="I234" s="46" t="s">
        <v>3136</v>
      </c>
      <c r="J234" s="50"/>
      <c r="K234" s="50"/>
      <c r="L234" s="50"/>
      <c r="M234" s="48" t="str">
        <f t="shared" si="8"/>
        <v/>
      </c>
      <c r="N234" s="48" t="str">
        <f t="shared" si="9"/>
        <v/>
      </c>
    </row>
    <row r="235" ht="20.1" customHeight="1" spans="1:14">
      <c r="A235" s="12"/>
      <c r="B235" s="36"/>
      <c r="C235" s="37"/>
      <c r="D235" s="37"/>
      <c r="E235" s="37"/>
      <c r="F235" s="37"/>
      <c r="G235" s="37"/>
      <c r="H235" s="213" t="s">
        <v>3137</v>
      </c>
      <c r="I235" s="46" t="s">
        <v>3138</v>
      </c>
      <c r="J235" s="50"/>
      <c r="K235" s="50"/>
      <c r="L235" s="50"/>
      <c r="M235" s="48" t="str">
        <f t="shared" si="8"/>
        <v/>
      </c>
      <c r="N235" s="48" t="str">
        <f t="shared" si="9"/>
        <v/>
      </c>
    </row>
    <row r="236" ht="20.1" customHeight="1" spans="1:14">
      <c r="A236" s="12"/>
      <c r="B236" s="36"/>
      <c r="C236" s="37"/>
      <c r="D236" s="37"/>
      <c r="E236" s="37"/>
      <c r="F236" s="37"/>
      <c r="G236" s="37"/>
      <c r="H236" s="213" t="s">
        <v>3139</v>
      </c>
      <c r="I236" s="46" t="s">
        <v>3140</v>
      </c>
      <c r="J236" s="50"/>
      <c r="K236" s="50"/>
      <c r="L236" s="50"/>
      <c r="M236" s="48" t="str">
        <f t="shared" si="8"/>
        <v/>
      </c>
      <c r="N236" s="48" t="str">
        <f t="shared" si="9"/>
        <v/>
      </c>
    </row>
    <row r="237" ht="20.1" customHeight="1" spans="1:14">
      <c r="A237" s="12"/>
      <c r="B237" s="36"/>
      <c r="C237" s="37"/>
      <c r="D237" s="37"/>
      <c r="E237" s="37"/>
      <c r="F237" s="37"/>
      <c r="G237" s="37"/>
      <c r="H237" s="213" t="s">
        <v>3141</v>
      </c>
      <c r="I237" s="46" t="s">
        <v>3142</v>
      </c>
      <c r="J237" s="50">
        <v>320</v>
      </c>
      <c r="K237" s="50"/>
      <c r="L237" s="50"/>
      <c r="M237" s="48">
        <f t="shared" si="8"/>
        <v>0</v>
      </c>
      <c r="N237" s="48" t="str">
        <f t="shared" si="9"/>
        <v/>
      </c>
    </row>
    <row r="238" ht="20.1" customHeight="1" spans="1:14">
      <c r="A238" s="12"/>
      <c r="B238" s="36"/>
      <c r="C238" s="37"/>
      <c r="D238" s="37"/>
      <c r="E238" s="37"/>
      <c r="F238" s="37"/>
      <c r="G238" s="37"/>
      <c r="H238" s="213" t="s">
        <v>3143</v>
      </c>
      <c r="I238" s="46" t="s">
        <v>3144</v>
      </c>
      <c r="J238" s="50"/>
      <c r="K238" s="50"/>
      <c r="L238" s="50"/>
      <c r="M238" s="48" t="str">
        <f t="shared" si="8"/>
        <v/>
      </c>
      <c r="N238" s="48" t="str">
        <f t="shared" si="9"/>
        <v/>
      </c>
    </row>
    <row r="239" ht="20.1" customHeight="1" spans="1:14">
      <c r="A239" s="12"/>
      <c r="B239" s="36"/>
      <c r="C239" s="37"/>
      <c r="D239" s="37"/>
      <c r="E239" s="37"/>
      <c r="F239" s="37"/>
      <c r="G239" s="37"/>
      <c r="H239" s="213" t="s">
        <v>3145</v>
      </c>
      <c r="I239" s="46" t="s">
        <v>3146</v>
      </c>
      <c r="J239" s="50"/>
      <c r="K239" s="50"/>
      <c r="L239" s="50"/>
      <c r="M239" s="48" t="str">
        <f t="shared" si="8"/>
        <v/>
      </c>
      <c r="N239" s="48" t="str">
        <f t="shared" si="9"/>
        <v/>
      </c>
    </row>
    <row r="240" ht="20.1" customHeight="1" spans="1:14">
      <c r="A240" s="12"/>
      <c r="B240" s="36"/>
      <c r="C240" s="37"/>
      <c r="D240" s="37"/>
      <c r="E240" s="37"/>
      <c r="F240" s="37"/>
      <c r="G240" s="37"/>
      <c r="H240" s="213" t="s">
        <v>3147</v>
      </c>
      <c r="I240" s="49" t="s">
        <v>3148</v>
      </c>
      <c r="J240" s="48">
        <f>SUM(J241:J246)</f>
        <v>0</v>
      </c>
      <c r="K240" s="48">
        <f>SUM(K241:K246)</f>
        <v>0</v>
      </c>
      <c r="L240" s="48">
        <f>SUM(L241:L246)</f>
        <v>0</v>
      </c>
      <c r="M240" s="48" t="str">
        <f t="shared" si="8"/>
        <v/>
      </c>
      <c r="N240" s="48" t="str">
        <f t="shared" si="9"/>
        <v/>
      </c>
    </row>
    <row r="241" ht="20.1" customHeight="1" spans="1:14">
      <c r="A241" s="12"/>
      <c r="B241" s="36"/>
      <c r="C241" s="37"/>
      <c r="D241" s="37"/>
      <c r="E241" s="37"/>
      <c r="F241" s="37"/>
      <c r="G241" s="37"/>
      <c r="H241" s="213" t="s">
        <v>3149</v>
      </c>
      <c r="I241" s="46" t="s">
        <v>1895</v>
      </c>
      <c r="J241" s="50"/>
      <c r="K241" s="50"/>
      <c r="L241" s="50"/>
      <c r="M241" s="48" t="str">
        <f t="shared" si="8"/>
        <v/>
      </c>
      <c r="N241" s="48" t="str">
        <f t="shared" si="9"/>
        <v/>
      </c>
    </row>
    <row r="242" ht="20.1" customHeight="1" spans="1:14">
      <c r="A242" s="12"/>
      <c r="B242" s="36"/>
      <c r="C242" s="37"/>
      <c r="D242" s="37"/>
      <c r="E242" s="37"/>
      <c r="F242" s="37"/>
      <c r="G242" s="37"/>
      <c r="H242" s="213" t="s">
        <v>3150</v>
      </c>
      <c r="I242" s="46" t="s">
        <v>1996</v>
      </c>
      <c r="J242" s="50"/>
      <c r="K242" s="50"/>
      <c r="L242" s="50"/>
      <c r="M242" s="48" t="str">
        <f t="shared" si="8"/>
        <v/>
      </c>
      <c r="N242" s="48" t="str">
        <f t="shared" si="9"/>
        <v/>
      </c>
    </row>
    <row r="243" ht="20.1" customHeight="1" spans="1:14">
      <c r="A243" s="12"/>
      <c r="B243" s="36"/>
      <c r="C243" s="37"/>
      <c r="D243" s="37"/>
      <c r="E243" s="37"/>
      <c r="F243" s="37"/>
      <c r="G243" s="37"/>
      <c r="H243" s="213" t="s">
        <v>3151</v>
      </c>
      <c r="I243" s="46" t="s">
        <v>3152</v>
      </c>
      <c r="J243" s="50"/>
      <c r="K243" s="50"/>
      <c r="L243" s="50"/>
      <c r="M243" s="48" t="str">
        <f t="shared" si="8"/>
        <v/>
      </c>
      <c r="N243" s="48" t="str">
        <f t="shared" si="9"/>
        <v/>
      </c>
    </row>
    <row r="244" ht="20.1" customHeight="1" spans="1:14">
      <c r="A244" s="12"/>
      <c r="B244" s="36"/>
      <c r="C244" s="37"/>
      <c r="D244" s="37"/>
      <c r="E244" s="37"/>
      <c r="F244" s="37"/>
      <c r="G244" s="37"/>
      <c r="H244" s="213" t="s">
        <v>3153</v>
      </c>
      <c r="I244" s="46" t="s">
        <v>3154</v>
      </c>
      <c r="J244" s="50"/>
      <c r="K244" s="50"/>
      <c r="L244" s="50"/>
      <c r="M244" s="48" t="str">
        <f t="shared" si="8"/>
        <v/>
      </c>
      <c r="N244" s="48" t="str">
        <f t="shared" si="9"/>
        <v/>
      </c>
    </row>
    <row r="245" ht="20.1" customHeight="1" spans="1:14">
      <c r="A245" s="12"/>
      <c r="B245" s="36"/>
      <c r="C245" s="37"/>
      <c r="D245" s="37"/>
      <c r="E245" s="37"/>
      <c r="F245" s="37"/>
      <c r="G245" s="37"/>
      <c r="H245" s="213" t="s">
        <v>3155</v>
      </c>
      <c r="I245" s="46" t="s">
        <v>3156</v>
      </c>
      <c r="J245" s="50"/>
      <c r="K245" s="50"/>
      <c r="L245" s="50"/>
      <c r="M245" s="48" t="str">
        <f t="shared" si="8"/>
        <v/>
      </c>
      <c r="N245" s="48" t="str">
        <f t="shared" si="9"/>
        <v/>
      </c>
    </row>
    <row r="246" ht="20.1" customHeight="1" spans="1:14">
      <c r="A246" s="12"/>
      <c r="B246" s="36"/>
      <c r="C246" s="37"/>
      <c r="D246" s="37"/>
      <c r="E246" s="37"/>
      <c r="F246" s="37"/>
      <c r="G246" s="37"/>
      <c r="H246" s="213" t="s">
        <v>3157</v>
      </c>
      <c r="I246" s="46" t="s">
        <v>3158</v>
      </c>
      <c r="J246" s="50"/>
      <c r="K246" s="50"/>
      <c r="L246" s="50"/>
      <c r="M246" s="48" t="str">
        <f t="shared" si="8"/>
        <v/>
      </c>
      <c r="N246" s="48" t="str">
        <f t="shared" si="9"/>
        <v/>
      </c>
    </row>
    <row r="247" ht="20.1" customHeight="1" spans="1:14">
      <c r="A247" s="12"/>
      <c r="B247" s="36"/>
      <c r="C247" s="37"/>
      <c r="D247" s="37"/>
      <c r="E247" s="37"/>
      <c r="F247" s="37"/>
      <c r="G247" s="37"/>
      <c r="H247" s="13"/>
      <c r="I247" s="52"/>
      <c r="J247" s="50"/>
      <c r="K247" s="50"/>
      <c r="L247" s="50"/>
      <c r="M247" s="50"/>
      <c r="N247" s="50"/>
    </row>
    <row r="248" ht="20.1" customHeight="1" spans="1:14">
      <c r="A248" s="12"/>
      <c r="B248" s="36"/>
      <c r="C248" s="37"/>
      <c r="D248" s="37"/>
      <c r="E248" s="37"/>
      <c r="F248" s="37"/>
      <c r="G248" s="37"/>
      <c r="H248" s="13"/>
      <c r="I248" s="52"/>
      <c r="J248" s="50"/>
      <c r="K248" s="50"/>
      <c r="L248" s="50"/>
      <c r="M248" s="50"/>
      <c r="N248" s="50"/>
    </row>
    <row r="249" ht="20.1" customHeight="1" spans="1:14">
      <c r="A249" s="12"/>
      <c r="B249" s="63" t="s">
        <v>3159</v>
      </c>
      <c r="C249" s="40">
        <f>SUM(C7:C12,C18:C19,C22:C27,C33:C34)</f>
        <v>2000</v>
      </c>
      <c r="D249" s="40">
        <f>SUM(D7:D12,D18:D19,D22:D27,D33:D34)</f>
        <v>941</v>
      </c>
      <c r="E249" s="40">
        <f>SUM(E7:E12,E18:E19,E22:E27,E33:E34)</f>
        <v>2500</v>
      </c>
      <c r="F249" s="38">
        <f>IF(C249=0,"",ROUND(E249/C249*100,1))</f>
        <v>125</v>
      </c>
      <c r="G249" s="38">
        <f>IF(D249=0,"",ROUND(E249/D249*100,1))</f>
        <v>265.7</v>
      </c>
      <c r="H249" s="21"/>
      <c r="I249" s="65" t="s">
        <v>3160</v>
      </c>
      <c r="J249" s="48">
        <f>SUM(J7,J23,J35,J46,J104,J120,J164,J168,J194,J210,J226)</f>
        <v>6067</v>
      </c>
      <c r="K249" s="48">
        <f>SUM(K7,K23,K35,K46,K104,K120,K164,K168,K194,K210,K226)</f>
        <v>19542</v>
      </c>
      <c r="L249" s="48">
        <f>SUM(L7,L23,L35,L46,L104,L120,L164,L168,L194,L210,L226)</f>
        <v>35897</v>
      </c>
      <c r="M249" s="48">
        <f>IF(J249=0,"",ROUND(L249/J249*100,1))</f>
        <v>591.7</v>
      </c>
      <c r="N249" s="48">
        <f>IF(K249=0,"",ROUND(L249/K249*100,1))</f>
        <v>183.7</v>
      </c>
    </row>
    <row r="250" ht="20.1" customHeight="1" spans="1:14">
      <c r="A250" s="214" t="s">
        <v>2345</v>
      </c>
      <c r="B250" s="64" t="s">
        <v>3161</v>
      </c>
      <c r="C250" s="40">
        <f>SUM(C251:C254,C257)</f>
        <v>4337</v>
      </c>
      <c r="D250" s="40">
        <f>SUM(D251:D254,D257)</f>
        <v>33203</v>
      </c>
      <c r="E250" s="40">
        <f>SUM(E251:E254,E257)</f>
        <v>33397</v>
      </c>
      <c r="F250" s="38">
        <f t="shared" ref="F250:F257" si="10">IF(C250=0,"",ROUND(E250/C250*100,1))</f>
        <v>770</v>
      </c>
      <c r="G250" s="38">
        <f t="shared" ref="G250:G257" si="11">IF(D250=0,"",ROUND(E250/D250*100,1))</f>
        <v>100.6</v>
      </c>
      <c r="H250" s="12" t="s">
        <v>2347</v>
      </c>
      <c r="I250" s="66" t="s">
        <v>3162</v>
      </c>
      <c r="J250" s="48">
        <f>SUM(J251:J254,J257)</f>
        <v>0</v>
      </c>
      <c r="K250" s="48">
        <f>SUM(K251:K254,K257)</f>
        <v>10397</v>
      </c>
      <c r="L250" s="48">
        <f>SUM(L251:L254,L257)</f>
        <v>0</v>
      </c>
      <c r="M250" s="48" t="str">
        <f t="shared" ref="M250:M257" si="12">IF(J250=0,"",ROUND(L250/J250*100,1))</f>
        <v/>
      </c>
      <c r="N250" s="48">
        <f t="shared" ref="N250:N257" si="13">IF(K250=0,"",ROUND(L250/K250*100,1))</f>
        <v>0</v>
      </c>
    </row>
    <row r="251" ht="20.1" customHeight="1" spans="1:14">
      <c r="A251" s="214" t="s">
        <v>3163</v>
      </c>
      <c r="B251" s="41" t="s">
        <v>3164</v>
      </c>
      <c r="C251" s="42">
        <v>3003</v>
      </c>
      <c r="D251" s="42">
        <v>4769</v>
      </c>
      <c r="E251" s="42">
        <v>23000</v>
      </c>
      <c r="F251" s="38">
        <f t="shared" si="10"/>
        <v>765.9</v>
      </c>
      <c r="G251" s="38">
        <f t="shared" si="11"/>
        <v>482.3</v>
      </c>
      <c r="H251" s="214" t="s">
        <v>3165</v>
      </c>
      <c r="I251" s="41" t="s">
        <v>3166</v>
      </c>
      <c r="J251" s="50"/>
      <c r="K251" s="50"/>
      <c r="L251" s="50"/>
      <c r="M251" s="48" t="str">
        <f t="shared" si="12"/>
        <v/>
      </c>
      <c r="N251" s="48" t="str">
        <f t="shared" si="13"/>
        <v/>
      </c>
    </row>
    <row r="252" ht="20.1" customHeight="1" spans="1:14">
      <c r="A252" s="214" t="s">
        <v>2493</v>
      </c>
      <c r="B252" s="41" t="s">
        <v>3167</v>
      </c>
      <c r="C252" s="42"/>
      <c r="D252" s="42"/>
      <c r="E252" s="42"/>
      <c r="F252" s="38" t="str">
        <f t="shared" si="10"/>
        <v/>
      </c>
      <c r="G252" s="38" t="str">
        <f t="shared" si="11"/>
        <v/>
      </c>
      <c r="H252" s="214" t="s">
        <v>3168</v>
      </c>
      <c r="I252" s="41" t="s">
        <v>3169</v>
      </c>
      <c r="J252" s="50"/>
      <c r="K252" s="50"/>
      <c r="L252" s="50"/>
      <c r="M252" s="48" t="str">
        <f t="shared" si="12"/>
        <v/>
      </c>
      <c r="N252" s="48" t="str">
        <f t="shared" si="13"/>
        <v/>
      </c>
    </row>
    <row r="253" ht="20.1" customHeight="1" spans="1:14">
      <c r="A253" s="12" t="s">
        <v>2501</v>
      </c>
      <c r="B253" s="41" t="s">
        <v>3170</v>
      </c>
      <c r="C253" s="42">
        <v>1334</v>
      </c>
      <c r="D253" s="42">
        <v>1334</v>
      </c>
      <c r="E253" s="42">
        <v>10397</v>
      </c>
      <c r="F253" s="38">
        <f t="shared" si="10"/>
        <v>779.4</v>
      </c>
      <c r="G253" s="38">
        <f t="shared" si="11"/>
        <v>779.4</v>
      </c>
      <c r="H253" s="12" t="s">
        <v>2509</v>
      </c>
      <c r="I253" s="41" t="s">
        <v>3171</v>
      </c>
      <c r="J253" s="50"/>
      <c r="K253" s="50"/>
      <c r="L253" s="50"/>
      <c r="M253" s="48" t="str">
        <f t="shared" si="12"/>
        <v/>
      </c>
      <c r="N253" s="48" t="str">
        <f t="shared" si="13"/>
        <v/>
      </c>
    </row>
    <row r="254" ht="20.1" customHeight="1" spans="1:14">
      <c r="A254" s="12" t="s">
        <v>2503</v>
      </c>
      <c r="B254" s="41" t="s">
        <v>3172</v>
      </c>
      <c r="C254" s="42"/>
      <c r="D254" s="42"/>
      <c r="E254" s="42"/>
      <c r="F254" s="38" t="str">
        <f t="shared" si="10"/>
        <v/>
      </c>
      <c r="G254" s="38" t="str">
        <f t="shared" si="11"/>
        <v/>
      </c>
      <c r="H254" s="12" t="s">
        <v>2553</v>
      </c>
      <c r="I254" s="41" t="s">
        <v>3173</v>
      </c>
      <c r="J254" s="50"/>
      <c r="K254" s="50">
        <v>10397</v>
      </c>
      <c r="L254" s="50"/>
      <c r="M254" s="48" t="str">
        <f t="shared" si="12"/>
        <v/>
      </c>
      <c r="N254" s="48">
        <f t="shared" si="13"/>
        <v>0</v>
      </c>
    </row>
    <row r="255" ht="20.1" customHeight="1" spans="1:14">
      <c r="A255" s="214" t="s">
        <v>3174</v>
      </c>
      <c r="B255" s="64" t="s">
        <v>3175</v>
      </c>
      <c r="C255" s="40">
        <f>SUM(C256)</f>
        <v>0</v>
      </c>
      <c r="D255" s="40">
        <f>SUM(D256)</f>
        <v>0</v>
      </c>
      <c r="E255" s="40">
        <f>SUM(E256)</f>
        <v>0</v>
      </c>
      <c r="F255" s="38" t="str">
        <f t="shared" si="10"/>
        <v/>
      </c>
      <c r="G255" s="38" t="str">
        <f t="shared" si="11"/>
        <v/>
      </c>
      <c r="H255" s="214" t="s">
        <v>3176</v>
      </c>
      <c r="I255" s="66" t="s">
        <v>3177</v>
      </c>
      <c r="J255" s="48">
        <f>SUM(J256)</f>
        <v>270</v>
      </c>
      <c r="K255" s="48">
        <f>SUM(K256)</f>
        <v>4205</v>
      </c>
      <c r="L255" s="48">
        <f>SUM(L256)</f>
        <v>0</v>
      </c>
      <c r="M255" s="48">
        <f t="shared" si="12"/>
        <v>0</v>
      </c>
      <c r="N255" s="48">
        <f t="shared" si="13"/>
        <v>0</v>
      </c>
    </row>
    <row r="256" ht="20.1" customHeight="1" spans="1:14">
      <c r="A256" s="12" t="s">
        <v>3178</v>
      </c>
      <c r="B256" s="44" t="s">
        <v>3179</v>
      </c>
      <c r="C256" s="42"/>
      <c r="D256" s="42"/>
      <c r="E256" s="42"/>
      <c r="F256" s="38" t="str">
        <f t="shared" si="10"/>
        <v/>
      </c>
      <c r="G256" s="38" t="str">
        <f t="shared" si="11"/>
        <v/>
      </c>
      <c r="H256" s="214" t="s">
        <v>3180</v>
      </c>
      <c r="I256" s="44" t="s">
        <v>3181</v>
      </c>
      <c r="J256" s="50">
        <v>270</v>
      </c>
      <c r="K256" s="50">
        <v>4205</v>
      </c>
      <c r="L256" s="50"/>
      <c r="M256" s="48">
        <f t="shared" si="12"/>
        <v>0</v>
      </c>
      <c r="N256" s="48">
        <f t="shared" si="13"/>
        <v>0</v>
      </c>
    </row>
    <row r="257" ht="20.1" customHeight="1" spans="1:14">
      <c r="A257" s="12" t="s">
        <v>3182</v>
      </c>
      <c r="B257" s="44" t="s">
        <v>3183</v>
      </c>
      <c r="C257" s="67"/>
      <c r="D257" s="42">
        <v>27100</v>
      </c>
      <c r="E257" s="42"/>
      <c r="F257" s="38" t="str">
        <f t="shared" si="10"/>
        <v/>
      </c>
      <c r="G257" s="38">
        <f t="shared" si="11"/>
        <v>0</v>
      </c>
      <c r="H257" s="214" t="s">
        <v>2525</v>
      </c>
      <c r="I257" s="44" t="s">
        <v>3184</v>
      </c>
      <c r="J257" s="50"/>
      <c r="K257" s="50"/>
      <c r="L257" s="50"/>
      <c r="M257" s="48" t="str">
        <f t="shared" si="12"/>
        <v/>
      </c>
      <c r="N257" s="48" t="str">
        <f t="shared" si="13"/>
        <v/>
      </c>
    </row>
    <row r="258" ht="20.1" customHeight="1" spans="1:14">
      <c r="A258" s="12"/>
      <c r="B258" s="44"/>
      <c r="C258" s="67"/>
      <c r="D258" s="42"/>
      <c r="E258" s="42"/>
      <c r="F258" s="42"/>
      <c r="G258" s="42"/>
      <c r="H258" s="12"/>
      <c r="I258" s="44"/>
      <c r="J258" s="50"/>
      <c r="K258" s="50"/>
      <c r="L258" s="50"/>
      <c r="M258" s="50"/>
      <c r="N258" s="50"/>
    </row>
    <row r="259" ht="20.1" customHeight="1" spans="1:14">
      <c r="A259" s="12"/>
      <c r="B259" s="44"/>
      <c r="C259" s="67"/>
      <c r="D259" s="67"/>
      <c r="E259" s="67"/>
      <c r="F259" s="67"/>
      <c r="G259" s="67"/>
      <c r="H259" s="68"/>
      <c r="I259" s="44"/>
      <c r="J259" s="50"/>
      <c r="K259" s="50"/>
      <c r="L259" s="50"/>
      <c r="M259" s="50"/>
      <c r="N259" s="50"/>
    </row>
    <row r="260" ht="20.1" customHeight="1" spans="1:14">
      <c r="A260" s="12"/>
      <c r="B260" s="63" t="s">
        <v>81</v>
      </c>
      <c r="C260" s="40">
        <f>SUM(C249,C250,C255)</f>
        <v>6337</v>
      </c>
      <c r="D260" s="40">
        <f>SUM(D249,D250,D255)</f>
        <v>34144</v>
      </c>
      <c r="E260" s="40">
        <f>SUM(E249,E250,E255)</f>
        <v>35897</v>
      </c>
      <c r="F260" s="38">
        <f>IF(C260=0,"",ROUND(E260/C260*100,1))</f>
        <v>566.5</v>
      </c>
      <c r="G260" s="38">
        <f>IF(D260=0,"",ROUND(E260/D260*100,1))</f>
        <v>105.1</v>
      </c>
      <c r="H260" s="21"/>
      <c r="I260" s="65" t="s">
        <v>2335</v>
      </c>
      <c r="J260" s="48">
        <f>SUM(J249:J250,J255)</f>
        <v>6337</v>
      </c>
      <c r="K260" s="48">
        <f>SUM(K249:K250,K255)</f>
        <v>34144</v>
      </c>
      <c r="L260" s="48">
        <f>SUM(L249:L250,L255)</f>
        <v>35897</v>
      </c>
      <c r="M260" s="48">
        <f>IF(J260=0,"",ROUND(L260/J260*100,1))</f>
        <v>566.5</v>
      </c>
      <c r="N260" s="48">
        <f>IF(K260=0,"",ROUND(L260/K260*100,1))</f>
        <v>105.1</v>
      </c>
    </row>
    <row r="261" ht="20.1" customHeight="1"/>
    <row r="262" ht="20.1" customHeight="1" spans="3:12">
      <c r="C262" s="69" t="str">
        <f>IF(C256=0,"","c256位置不是市县所用科目")</f>
        <v/>
      </c>
      <c r="D262" s="69" t="str">
        <f>IF(D256=0,"","d256位置不是市县所用科目")</f>
        <v/>
      </c>
      <c r="E262" s="69" t="str">
        <f>IF(E256=0,"","e256位置不是市县所用科目")</f>
        <v/>
      </c>
      <c r="F262" s="69" t="str">
        <f>IF(J257=0,"","j257位置不是市县所用科目")</f>
        <v/>
      </c>
      <c r="G262" s="69" t="str">
        <f>IF(K257=0,"","k257位置不是市县所用科目")</f>
        <v/>
      </c>
      <c r="H262" s="69" t="str">
        <f>IF(L257=0,"","l257位置不是市县所用科目")</f>
        <v/>
      </c>
      <c r="I262" s="70" t="str">
        <f>IF(C260=J260,"","上年预算数收支不等")</f>
        <v/>
      </c>
      <c r="J262" s="70" t="str">
        <f>IF(D260=K260,"","上年执行数收支不等")</f>
        <v/>
      </c>
      <c r="K262" s="70" t="str">
        <f>IF(E260=L260,"","预算数收支不等")</f>
        <v/>
      </c>
      <c r="L262" s="69" t="str">
        <f>IF(K254=E253,"","上年执行数年终结余和预算数上年结余不等")</f>
        <v/>
      </c>
    </row>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sheetData>
  <mergeCells count="13">
    <mergeCell ref="B2:N2"/>
    <mergeCell ref="A4:G4"/>
    <mergeCell ref="H4:N4"/>
    <mergeCell ref="E5:G5"/>
    <mergeCell ref="L5:N5"/>
    <mergeCell ref="A5:A6"/>
    <mergeCell ref="B5:B6"/>
    <mergeCell ref="C5:C6"/>
    <mergeCell ref="D5:D6"/>
    <mergeCell ref="H5:H6"/>
    <mergeCell ref="I5:I6"/>
    <mergeCell ref="J5:J6"/>
    <mergeCell ref="K5:K6"/>
  </mergeCells>
  <conditionalFormatting sqref="A1:A65536">
    <cfRule type="duplicateValues" dxfId="0" priority="9"/>
  </conditionalFormatting>
  <printOptions horizontalCentered="1"/>
  <pageMargins left="0.4680555" right="0.4680555" top="0.5902778" bottom="0.4680555" header="0.3104167" footer="0.3104167"/>
  <pageSetup paperSize="9" scale="64"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a l l o w E d i t U s e r   x m l n s = " h t t p s : / / w e b . w p s . c n / e t / 2 0 1 8 / m a i n "   x m l n s : s = " h t t p : / / s c h e m a s . o p e n x m l f o r m a t s . o r g / s p r e a d s h e e t m l / 2 0 0 6 / m a i n "   h a s I n v i s i b l e P r o p R a n g e = " 0 " > < r a n g e L i s t   s h e e t S t i d = " 8 "   m a s t e r = " " / > < r a n g e L i s t   s h e e t S t i d = " 9 "   m a s t e r = " " / > < r a n g e L i s t   s h e e t S t i d = " 1 2 "   m a s t e r = " " / > < r a n g e L i s t   s h e e t S t i d = " 5 4 "   m a s t e r = " " / > < r a n g e L i s t   s h e e t S t i d = " 1 8 "   m a s t e r = " " > < a r r U s e r I d   t i t l e = " :S�W1 "   r a n g e C r e a t o r = " "   o t h e r s A c c e s s P e r m i s s i o n = " e d i t " / > < / r a n g e L i s t > < r a n g e L i s t   s h e e t S t i d = " 5 8 "   m a s t e r = " " / > < r a n g e L i s t   s h e e t S t i d = " 5 9 "   m a s t e r = " " / > < r a n g e L i s t   s h e e t S t i d = " 5 7 "   m a s t e r = " " / > < r a n g e L i s t   s h e e t S t i d = " 1 1 "   m a s t e r = " " / > < r a n g e L i s t   s h e e t S t i d = " 6 0 " 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10</vt:i4>
      </vt:variant>
    </vt:vector>
  </HeadingPairs>
  <TitlesOfParts>
    <vt:vector size="10" baseType="lpstr">
      <vt:lpstr>封面</vt:lpstr>
      <vt:lpstr>目录</vt:lpstr>
      <vt:lpstr>表一</vt:lpstr>
      <vt:lpstr>表二</vt:lpstr>
      <vt:lpstr>表三</vt:lpstr>
      <vt:lpstr>表四</vt:lpstr>
      <vt:lpstr>表五</vt:lpstr>
      <vt:lpstr>表八</vt:lpstr>
      <vt:lpstr>表九</vt:lpstr>
      <vt:lpstr>表十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2006-02-19T21:15:00Z</dcterms:created>
  <cp:lastPrinted>2022-06-27T10:49:00Z</cp:lastPrinted>
  <dcterms:modified xsi:type="dcterms:W3CDTF">2023-09-01T03:32:42Z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D502762EED6346CAABA5F746E10DD8F8</vt:lpwstr>
  </property>
</Properties>
</file>